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430" windowHeight="1170" firstSheet="5" activeTab="5"/>
  </bookViews>
  <sheets>
    <sheet name="NWA 7034 (In) compound %" sheetId="1" r:id="rId1"/>
    <sheet name="NWA 7034 (Epoxy) compound %" sheetId="2" r:id="rId2"/>
    <sheet name="NWA 8159 RAW data" sheetId="17" r:id="rId3"/>
    <sheet name="NWA8159 MATRIX" sheetId="18" r:id="rId4"/>
    <sheet name="NWA 8159 compound %" sheetId="14" r:id="rId5"/>
    <sheet name="Stoici for NWA 8159" sheetId="15" r:id="rId6"/>
    <sheet name="Stoiciometry data " sheetId="3" r:id="rId7"/>
    <sheet name="Raw data number of Ions" sheetId="5" r:id="rId8"/>
    <sheet name="Ion correction" sheetId="8" r:id="rId9"/>
    <sheet name="Stoici Worksheet" sheetId="4" r:id="rId10"/>
    <sheet name="Sheet3" sheetId="13" r:id="rId11"/>
    <sheet name="Triplot with calculated OH @ HI" sheetId="6" r:id="rId12"/>
    <sheet name="Triplot with inferred OH" sheetId="7" r:id="rId13"/>
    <sheet name="Table" sheetId="10" r:id="rId14"/>
  </sheets>
  <definedNames>
    <definedName name="ROI_1" localSheetId="4">'NWA 8159 compound %'!#REF!</definedName>
    <definedName name="ROI_1" localSheetId="7">'Raw data number of Ions'!$A$162:$P$179</definedName>
    <definedName name="ROI_1_3_CS" localSheetId="4">'NWA 8159 compound %'!$A$1:$AV$12</definedName>
    <definedName name="ROI_1_3_CS" localSheetId="2">'NWA 8159 RAW data'!$A$1:$AV$12</definedName>
    <definedName name="ROI_10" localSheetId="4">'NWA 8159 compound %'!#REF!</definedName>
    <definedName name="ROI_10" localSheetId="7">'Raw data number of Ions'!$A$302:$P$312</definedName>
    <definedName name="ROI_10_CS" localSheetId="4">'NWA 8159 compound %'!$A$127:$AV$137</definedName>
    <definedName name="ROI_10_CS" localSheetId="2">'NWA 8159 RAW data'!$A$134:$AV$144</definedName>
    <definedName name="ROI_11" localSheetId="4">'NWA 8159 compound %'!#REF!</definedName>
    <definedName name="ROI_11" localSheetId="7">'Raw data number of Ions'!$A$315:$P$328</definedName>
    <definedName name="ROI_11_CS" localSheetId="4">'NWA 8159 compound %'!$A$141:$AV$152</definedName>
    <definedName name="ROI_11_CS" localSheetId="2">'NWA 8159 RAW data'!$A$149:$AV$160</definedName>
    <definedName name="ROI_12" localSheetId="4">'NWA 8159 compound %'!#REF!</definedName>
    <definedName name="ROI_12" localSheetId="7">'Raw data number of Ions'!$A$331:$P$344</definedName>
    <definedName name="ROI_12_CS" localSheetId="4">'NWA 8159 compound %'!$A$155:$AV$165</definedName>
    <definedName name="ROI_12_CS" localSheetId="2">'NWA 8159 RAW data'!$A$164:$AV$174</definedName>
    <definedName name="ROI_13" localSheetId="4">'NWA 8159 compound %'!#REF!</definedName>
    <definedName name="ROI_13" localSheetId="7">'Raw data number of Ions'!$A$347:$P$359</definedName>
    <definedName name="ROI_13_CS" localSheetId="4">'NWA 8159 compound %'!$A$168:$AV$178</definedName>
    <definedName name="ROI_13_CS" localSheetId="2">'NWA 8159 RAW data'!$A$177:$AV$187</definedName>
    <definedName name="ROI_14" localSheetId="7">'Raw data number of Ions'!$A$363:$P$374</definedName>
    <definedName name="ROI_15" localSheetId="7">'Raw data number of Ions'!$A$376:$AF$387</definedName>
    <definedName name="ROI_16" localSheetId="7">'Raw data number of Ions'!$A$390:$P$402</definedName>
    <definedName name="ROI_2" localSheetId="4">'NWA 8159 compound %'!#REF!</definedName>
    <definedName name="ROI_2" localSheetId="7">'Raw data number of Ions'!$A$182:$P$195</definedName>
    <definedName name="ROI_2_CS" localSheetId="4">'NWA 8159 compound %'!$A$15:$AV$27</definedName>
    <definedName name="ROI_2_CS" localSheetId="2">'NWA 8159 RAW data'!$A$16:$AV$28</definedName>
    <definedName name="ROI_3" localSheetId="4">'NWA 8159 compound %'!#REF!</definedName>
    <definedName name="ROI_3" localSheetId="7">'Raw data number of Ions'!$A$198:$P$209</definedName>
    <definedName name="ROI_3_CS" localSheetId="4">'NWA 8159 compound %'!$A$30:$AV$41</definedName>
    <definedName name="ROI_3_CS" localSheetId="2">'NWA 8159 RAW data'!$A$31:$AV$42</definedName>
    <definedName name="ROI_4" localSheetId="4">'NWA 8159 compound %'!#REF!</definedName>
    <definedName name="ROI_4" localSheetId="7">'Raw data number of Ions'!$A$212:$P$225</definedName>
    <definedName name="ROI_4_CS" localSheetId="4">'NWA 8159 compound %'!$A$44:$AV$54</definedName>
    <definedName name="ROI_4_CS" localSheetId="2">'NWA 8159 RAW data'!$A$47:$AV$57</definedName>
    <definedName name="ROI_5" localSheetId="4">'NWA 8159 compound %'!#REF!</definedName>
    <definedName name="ROI_5" localSheetId="7">'Raw data number of Ions'!$A$228:$P$240</definedName>
    <definedName name="ROI_5_CS" localSheetId="4">'NWA 8159 compound %'!$A$57:$AV$69</definedName>
    <definedName name="ROI_5_CS" localSheetId="2">'NWA 8159 RAW data'!$A$60:$AV$72</definedName>
    <definedName name="ROI_6" localSheetId="4">'NWA 8159 compound %'!#REF!</definedName>
    <definedName name="ROI_6" localSheetId="7">'Raw data number of Ions'!$A$243:$P$256</definedName>
    <definedName name="ROI_6_CS" localSheetId="4">'NWA 8159 compound %'!$A$72:$AV$83</definedName>
    <definedName name="ROI_6_CS" localSheetId="2">'NWA 8159 RAW data'!$A$75:$AV$86</definedName>
    <definedName name="ROI_7" localSheetId="4">'NWA 8159 compound %'!#REF!</definedName>
    <definedName name="ROI_7" localSheetId="7">'Raw data number of Ions'!$A$258:$P$272</definedName>
    <definedName name="ROI_7_CS" localSheetId="4">'NWA 8159 compound %'!$A$86:$AV$97</definedName>
    <definedName name="ROI_7_CS" localSheetId="2">'NWA 8159 RAW data'!$A$90:$AV$101</definedName>
    <definedName name="ROI_8" localSheetId="4">'NWA 8159 compound %'!#REF!</definedName>
    <definedName name="ROI_8" localSheetId="7">'Raw data number of Ions'!$A$274:$P$286</definedName>
    <definedName name="ROI_8_CS" localSheetId="4">'NWA 8159 compound %'!$A$100:$AV$110</definedName>
    <definedName name="ROI_8_CS" localSheetId="2">'NWA 8159 RAW data'!$A$106:$AV$116</definedName>
    <definedName name="ROI_9" localSheetId="4">'NWA 8159 compound %'!#REF!</definedName>
    <definedName name="ROI_9" localSheetId="7">'Raw data number of Ions'!$A$289:$P$299</definedName>
    <definedName name="ROI_9_CS" localSheetId="4">'NWA 8159 compound %'!$A$113:$AV$123</definedName>
    <definedName name="ROI_9_CS" localSheetId="2">'NWA 8159 RAW data'!$A$120:$AV$130</definedName>
    <definedName name="std_run_10" localSheetId="7">'Raw data number of Ions'!$A$38:$P$50</definedName>
    <definedName name="std_run_11" localSheetId="7">'Raw data number of Ions'!$A$53:$P$67</definedName>
    <definedName name="std_run_12" localSheetId="7">'Raw data number of Ions'!$A$70:$P$83</definedName>
    <definedName name="std_run_13" localSheetId="7">'Raw data number of Ions'!$A$85:$P$97</definedName>
    <definedName name="std_run_14" localSheetId="7">'Raw data number of Ions'!$A$100:$P$111</definedName>
    <definedName name="std_run_15" localSheetId="7">'Raw data number of Ions'!$A$114:$P$126</definedName>
    <definedName name="std_run_16" localSheetId="7">'Raw data number of Ions'!$A$128:$P$140</definedName>
    <definedName name="std_run_17" localSheetId="7">'Raw data number of Ions'!$A$143:$P$155</definedName>
    <definedName name="std_run_8" localSheetId="7">'Raw data number of Ions'!$A$1:$P$21</definedName>
    <definedName name="std_run_9" localSheetId="7">'Raw data number of Ions'!$A$23:$P$36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15" l="1"/>
  <c r="O211" i="15"/>
  <c r="O208" i="15"/>
  <c r="E208" i="15"/>
  <c r="E207" i="15"/>
  <c r="E206" i="15"/>
  <c r="E205" i="15"/>
  <c r="E204" i="15"/>
  <c r="E203" i="15"/>
  <c r="E202" i="15"/>
  <c r="E201" i="15"/>
  <c r="E200" i="15"/>
  <c r="E199" i="15"/>
  <c r="E198" i="15"/>
  <c r="E197" i="15"/>
  <c r="O190" i="15"/>
  <c r="O189" i="15"/>
  <c r="O186" i="15"/>
  <c r="E186" i="15"/>
  <c r="E185" i="15"/>
  <c r="E184" i="15"/>
  <c r="E183" i="15"/>
  <c r="E182" i="15"/>
  <c r="E181" i="15"/>
  <c r="E180" i="15"/>
  <c r="E179" i="15"/>
  <c r="E178" i="15"/>
  <c r="E177" i="15"/>
  <c r="E176" i="15"/>
  <c r="E175" i="15"/>
  <c r="O168" i="15"/>
  <c r="O167" i="15"/>
  <c r="O164" i="15"/>
  <c r="E164" i="15"/>
  <c r="E163" i="15"/>
  <c r="E162" i="15"/>
  <c r="E161" i="15"/>
  <c r="E160" i="15"/>
  <c r="E159" i="15"/>
  <c r="E153" i="15"/>
  <c r="E158" i="15"/>
  <c r="E157" i="15"/>
  <c r="E156" i="15"/>
  <c r="E155" i="15"/>
  <c r="E154" i="15"/>
  <c r="O145" i="15"/>
  <c r="O142" i="15"/>
  <c r="E142" i="15"/>
  <c r="E141" i="15"/>
  <c r="E140" i="15"/>
  <c r="E139" i="15"/>
  <c r="E138" i="15"/>
  <c r="E137" i="15"/>
  <c r="E136" i="15"/>
  <c r="E135" i="15"/>
  <c r="E134" i="15"/>
  <c r="E133" i="15"/>
  <c r="E132" i="15"/>
  <c r="E131" i="15"/>
  <c r="O102" i="15"/>
  <c r="O101" i="15"/>
  <c r="O98" i="15"/>
  <c r="E98" i="15"/>
  <c r="E97" i="15"/>
  <c r="E96" i="15"/>
  <c r="E95" i="15"/>
  <c r="E94" i="15"/>
  <c r="E93" i="15"/>
  <c r="E92" i="15"/>
  <c r="E91" i="15"/>
  <c r="E90" i="15"/>
  <c r="E89" i="15"/>
  <c r="E88" i="15"/>
  <c r="E87" i="15"/>
  <c r="O80" i="15"/>
  <c r="O79" i="15"/>
  <c r="O76" i="15"/>
  <c r="E76" i="15"/>
  <c r="E75" i="15"/>
  <c r="E74" i="15"/>
  <c r="E73" i="15"/>
  <c r="E72" i="15"/>
  <c r="E71" i="15"/>
  <c r="E70" i="15"/>
  <c r="E69" i="15"/>
  <c r="E68" i="15"/>
  <c r="E67" i="15"/>
  <c r="E66" i="15"/>
  <c r="E65" i="15"/>
  <c r="O58" i="15"/>
  <c r="O57" i="15"/>
  <c r="O54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O35" i="15"/>
  <c r="O32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B191" i="4" l="1"/>
  <c r="O1466" i="4"/>
  <c r="O1465" i="4"/>
  <c r="O1462" i="4"/>
  <c r="E1462" i="4"/>
  <c r="E1461" i="4"/>
  <c r="E1460" i="4"/>
  <c r="E1459" i="4"/>
  <c r="E1458" i="4"/>
  <c r="E1457" i="4"/>
  <c r="E1456" i="4"/>
  <c r="E1455" i="4"/>
  <c r="E1454" i="4"/>
  <c r="E1453" i="4"/>
  <c r="E1452" i="4"/>
  <c r="E1451" i="4"/>
  <c r="O1356" i="4"/>
  <c r="O1355" i="4"/>
  <c r="O1352" i="4"/>
  <c r="E1348" i="4"/>
  <c r="E1352" i="4"/>
  <c r="E1351" i="4"/>
  <c r="E1350" i="4"/>
  <c r="E1349" i="4"/>
  <c r="E1347" i="4"/>
  <c r="E1346" i="4"/>
  <c r="E1345" i="4"/>
  <c r="E1344" i="4"/>
  <c r="E1343" i="4"/>
  <c r="E1342" i="4"/>
  <c r="E1341" i="4"/>
  <c r="O1312" i="4"/>
  <c r="O1311" i="4"/>
  <c r="O1308" i="4"/>
  <c r="E1308" i="4"/>
  <c r="E1307" i="4"/>
  <c r="E1306" i="4"/>
  <c r="E1305" i="4"/>
  <c r="E1304" i="4"/>
  <c r="E1303" i="4"/>
  <c r="E1302" i="4"/>
  <c r="E1301" i="4"/>
  <c r="E1300" i="4"/>
  <c r="E1299" i="4"/>
  <c r="E1298" i="4"/>
  <c r="E1297" i="4"/>
  <c r="O1246" i="4"/>
  <c r="O1245" i="4"/>
  <c r="O1242" i="4"/>
  <c r="E1242" i="4"/>
  <c r="E1241" i="4"/>
  <c r="E1240" i="4"/>
  <c r="E1239" i="4"/>
  <c r="E1238" i="4"/>
  <c r="E1237" i="4"/>
  <c r="E1236" i="4"/>
  <c r="E1235" i="4"/>
  <c r="E1234" i="4"/>
  <c r="E1233" i="4"/>
  <c r="E1231" i="4"/>
  <c r="E1232" i="4"/>
  <c r="E1172" i="4"/>
  <c r="O1180" i="4"/>
  <c r="O1179" i="4"/>
  <c r="O1176" i="4"/>
  <c r="E1176" i="4"/>
  <c r="E1175" i="4"/>
  <c r="E1174" i="4"/>
  <c r="E1173" i="4"/>
  <c r="E1171" i="4"/>
  <c r="E1170" i="4"/>
  <c r="E1169" i="4"/>
  <c r="E1168" i="4"/>
  <c r="E1167" i="4"/>
  <c r="E1166" i="4"/>
  <c r="E1165" i="4"/>
  <c r="O1048" i="4"/>
  <c r="O1047" i="4"/>
  <c r="O1044" i="4"/>
  <c r="E1044" i="4"/>
  <c r="E1043" i="4"/>
  <c r="E1042" i="4"/>
  <c r="E1041" i="4"/>
  <c r="E1040" i="4"/>
  <c r="E1039" i="4"/>
  <c r="E1038" i="4"/>
  <c r="E1037" i="4"/>
  <c r="E1036" i="4"/>
  <c r="E1035" i="4"/>
  <c r="E1034" i="4"/>
  <c r="E1033" i="4"/>
  <c r="E996" i="4"/>
  <c r="E990" i="4"/>
  <c r="O1004" i="4"/>
  <c r="O1003" i="4"/>
  <c r="O1000" i="4"/>
  <c r="E1000" i="4"/>
  <c r="E999" i="4"/>
  <c r="E998" i="4"/>
  <c r="E997" i="4"/>
  <c r="E995" i="4"/>
  <c r="E994" i="4"/>
  <c r="E993" i="4"/>
  <c r="E992" i="4"/>
  <c r="E991" i="4"/>
  <c r="E989" i="4"/>
  <c r="O938" i="4"/>
  <c r="O937" i="4"/>
  <c r="O934" i="4"/>
  <c r="E930" i="4"/>
  <c r="E934" i="4"/>
  <c r="E933" i="4"/>
  <c r="E932" i="4"/>
  <c r="E931" i="4"/>
  <c r="E929" i="4"/>
  <c r="E928" i="4"/>
  <c r="E927" i="4"/>
  <c r="E926" i="4"/>
  <c r="E925" i="4"/>
  <c r="E924" i="4"/>
  <c r="E923" i="4"/>
  <c r="O894" i="4"/>
  <c r="O893" i="4"/>
  <c r="O890" i="4"/>
  <c r="E890" i="4"/>
  <c r="E889" i="4"/>
  <c r="E888" i="4"/>
  <c r="E887" i="4"/>
  <c r="E886" i="4"/>
  <c r="E885" i="4"/>
  <c r="E884" i="4"/>
  <c r="E883" i="4"/>
  <c r="E882" i="4"/>
  <c r="E881" i="4"/>
  <c r="E880" i="4"/>
  <c r="E879" i="4"/>
  <c r="O850" i="4"/>
  <c r="O849" i="4"/>
  <c r="O846" i="4"/>
  <c r="E842" i="4"/>
  <c r="E846" i="4"/>
  <c r="E845" i="4"/>
  <c r="E844" i="4"/>
  <c r="E843" i="4"/>
  <c r="E841" i="4"/>
  <c r="E840" i="4"/>
  <c r="E839" i="4"/>
  <c r="E838" i="4"/>
  <c r="E837" i="4"/>
  <c r="E836" i="4"/>
  <c r="E835" i="4"/>
  <c r="O674" i="4"/>
  <c r="O673" i="4"/>
  <c r="O670" i="4"/>
  <c r="E663" i="4"/>
  <c r="E670" i="4"/>
  <c r="E669" i="4"/>
  <c r="E668" i="4"/>
  <c r="E667" i="4"/>
  <c r="E666" i="4"/>
  <c r="E665" i="4"/>
  <c r="E664" i="4"/>
  <c r="E662" i="4"/>
  <c r="E661" i="4"/>
  <c r="E660" i="4"/>
  <c r="E659" i="4"/>
  <c r="O564" i="4"/>
  <c r="O563" i="4"/>
  <c r="O560" i="4"/>
  <c r="E560" i="4"/>
  <c r="E559" i="4"/>
  <c r="E558" i="4"/>
  <c r="E557" i="4"/>
  <c r="E556" i="4"/>
  <c r="E555" i="4"/>
  <c r="E554" i="4"/>
  <c r="E553" i="4"/>
  <c r="E552" i="4"/>
  <c r="E551" i="4"/>
  <c r="E550" i="4"/>
  <c r="E549" i="4"/>
  <c r="O476" i="4" l="1"/>
  <c r="O475" i="4"/>
  <c r="O472" i="4"/>
  <c r="E472" i="4"/>
  <c r="E471" i="4"/>
  <c r="E470" i="4"/>
  <c r="E469" i="4"/>
  <c r="E468" i="4"/>
  <c r="E467" i="4"/>
  <c r="E466" i="4"/>
  <c r="E465" i="4"/>
  <c r="E464" i="4"/>
  <c r="E463" i="4"/>
  <c r="E462" i="4"/>
  <c r="E461" i="4"/>
  <c r="O388" i="4"/>
  <c r="O387" i="4"/>
  <c r="O384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O343" i="4"/>
  <c r="O340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179" i="4"/>
  <c r="O190" i="4"/>
  <c r="O189" i="4"/>
  <c r="O186" i="4"/>
  <c r="E186" i="4"/>
  <c r="E185" i="4"/>
  <c r="E184" i="4"/>
  <c r="E183" i="4"/>
  <c r="E182" i="4"/>
  <c r="E181" i="4"/>
  <c r="E180" i="4"/>
  <c r="E178" i="4"/>
  <c r="E177" i="4"/>
  <c r="E176" i="4"/>
  <c r="E175" i="4"/>
  <c r="O35" i="4"/>
  <c r="O34" i="4"/>
  <c r="O31" i="4"/>
  <c r="E31" i="4"/>
  <c r="E30" i="4"/>
  <c r="E29" i="4"/>
  <c r="E28" i="4"/>
  <c r="E27" i="4"/>
  <c r="E26" i="4"/>
  <c r="E25" i="4"/>
  <c r="E24" i="4"/>
  <c r="E23" i="4"/>
  <c r="E22" i="4"/>
  <c r="E21" i="4"/>
  <c r="E20" i="4"/>
  <c r="Q3" i="18" l="1"/>
  <c r="Q2" i="18"/>
  <c r="P208" i="15" l="1"/>
  <c r="P197" i="15"/>
  <c r="P198" i="15"/>
  <c r="P199" i="15"/>
  <c r="P200" i="15"/>
  <c r="P201" i="15"/>
  <c r="P202" i="15"/>
  <c r="P203" i="15"/>
  <c r="P204" i="15"/>
  <c r="P205" i="15"/>
  <c r="P206" i="15"/>
  <c r="P207" i="15"/>
  <c r="P196" i="15"/>
  <c r="P186" i="15"/>
  <c r="P175" i="15"/>
  <c r="P176" i="15"/>
  <c r="P177" i="15"/>
  <c r="P178" i="15"/>
  <c r="P179" i="15"/>
  <c r="P180" i="15"/>
  <c r="P181" i="15"/>
  <c r="P182" i="15"/>
  <c r="P183" i="15"/>
  <c r="P184" i="15"/>
  <c r="P185" i="15"/>
  <c r="P174" i="15"/>
  <c r="P164" i="15"/>
  <c r="P153" i="15"/>
  <c r="P154" i="15"/>
  <c r="P155" i="15"/>
  <c r="P156" i="15"/>
  <c r="P157" i="15"/>
  <c r="P158" i="15"/>
  <c r="P159" i="15"/>
  <c r="P160" i="15"/>
  <c r="P161" i="15"/>
  <c r="P162" i="15"/>
  <c r="P163" i="15"/>
  <c r="P152" i="15"/>
  <c r="P142" i="15"/>
  <c r="P131" i="15"/>
  <c r="P132" i="15"/>
  <c r="P133" i="15"/>
  <c r="P134" i="15"/>
  <c r="P135" i="15"/>
  <c r="P136" i="15"/>
  <c r="P137" i="15"/>
  <c r="P138" i="15"/>
  <c r="P139" i="15"/>
  <c r="P140" i="15"/>
  <c r="P141" i="15"/>
  <c r="P130" i="15"/>
  <c r="P98" i="15"/>
  <c r="P87" i="15"/>
  <c r="P88" i="15"/>
  <c r="P89" i="15"/>
  <c r="P90" i="15"/>
  <c r="P91" i="15"/>
  <c r="P92" i="15"/>
  <c r="P93" i="15"/>
  <c r="P94" i="15"/>
  <c r="P95" i="15"/>
  <c r="P96" i="15"/>
  <c r="P97" i="15"/>
  <c r="P86" i="15"/>
  <c r="P76" i="15"/>
  <c r="P65" i="15"/>
  <c r="P66" i="15"/>
  <c r="P67" i="15"/>
  <c r="P68" i="15"/>
  <c r="P69" i="15"/>
  <c r="P70" i="15"/>
  <c r="P71" i="15"/>
  <c r="P72" i="15"/>
  <c r="P73" i="15"/>
  <c r="P74" i="15"/>
  <c r="P75" i="15"/>
  <c r="P64" i="15"/>
  <c r="P54" i="15"/>
  <c r="P43" i="15"/>
  <c r="P44" i="15"/>
  <c r="P45" i="15"/>
  <c r="P46" i="15"/>
  <c r="P47" i="15"/>
  <c r="P48" i="15"/>
  <c r="P49" i="15"/>
  <c r="P50" i="15"/>
  <c r="P51" i="15"/>
  <c r="P52" i="15"/>
  <c r="P53" i="15"/>
  <c r="P42" i="15"/>
  <c r="P20" i="15"/>
  <c r="V196" i="15"/>
  <c r="V174" i="15"/>
  <c r="V152" i="15"/>
  <c r="V130" i="15"/>
  <c r="V86" i="15"/>
  <c r="V64" i="15"/>
  <c r="V42" i="15"/>
  <c r="N208" i="15"/>
  <c r="N186" i="15"/>
  <c r="N164" i="15"/>
  <c r="N142" i="15"/>
  <c r="N98" i="15"/>
  <c r="N76" i="15"/>
  <c r="N54" i="15"/>
  <c r="V20" i="15"/>
  <c r="P22" i="15"/>
  <c r="P24" i="15"/>
  <c r="P26" i="15"/>
  <c r="P28" i="15"/>
  <c r="P30" i="15"/>
  <c r="P21" i="15"/>
  <c r="P11" i="5"/>
  <c r="D4" i="8"/>
  <c r="Q63" i="5"/>
  <c r="N32" i="15"/>
  <c r="D214" i="15"/>
  <c r="D206" i="15"/>
  <c r="D203" i="15"/>
  <c r="D200" i="15"/>
  <c r="D199" i="15"/>
  <c r="C210" i="15"/>
  <c r="C209" i="15"/>
  <c r="C214" i="15" s="1"/>
  <c r="C208" i="15"/>
  <c r="D208" i="15" s="1"/>
  <c r="C207" i="15"/>
  <c r="D207" i="15" s="1"/>
  <c r="C206" i="15"/>
  <c r="C205" i="15"/>
  <c r="D205" i="15" s="1"/>
  <c r="C204" i="15"/>
  <c r="D204" i="15" s="1"/>
  <c r="C203" i="15"/>
  <c r="C202" i="15"/>
  <c r="D202" i="15" s="1"/>
  <c r="C201" i="15"/>
  <c r="D201" i="15" s="1"/>
  <c r="C200" i="15"/>
  <c r="C199" i="15"/>
  <c r="C198" i="15"/>
  <c r="D198" i="15" s="1"/>
  <c r="C197" i="15"/>
  <c r="D197" i="15" s="1"/>
  <c r="N211" i="15"/>
  <c r="B212" i="15"/>
  <c r="B211" i="15"/>
  <c r="B213" i="15" s="1"/>
  <c r="D192" i="15"/>
  <c r="D186" i="15"/>
  <c r="D185" i="15"/>
  <c r="D184" i="15"/>
  <c r="D183" i="15"/>
  <c r="D182" i="15"/>
  <c r="D181" i="15"/>
  <c r="D180" i="15"/>
  <c r="D179" i="15"/>
  <c r="D178" i="15"/>
  <c r="D177" i="15"/>
  <c r="D176" i="15"/>
  <c r="D175" i="15"/>
  <c r="D191" i="15" s="1"/>
  <c r="D193" i="15" s="1"/>
  <c r="I174" i="15" s="1"/>
  <c r="C192" i="15"/>
  <c r="C188" i="15"/>
  <c r="C187" i="15"/>
  <c r="C186" i="15"/>
  <c r="C185" i="15"/>
  <c r="C184" i="15"/>
  <c r="C183" i="15"/>
  <c r="C182" i="15"/>
  <c r="C181" i="15"/>
  <c r="C180" i="15"/>
  <c r="C179" i="15"/>
  <c r="C178" i="15"/>
  <c r="C177" i="15"/>
  <c r="C191" i="15" s="1"/>
  <c r="C193" i="15" s="1"/>
  <c r="C176" i="15"/>
  <c r="C175" i="15"/>
  <c r="N190" i="15"/>
  <c r="N189" i="15"/>
  <c r="B190" i="15"/>
  <c r="B189" i="15"/>
  <c r="B191" i="15" s="1"/>
  <c r="N168" i="15"/>
  <c r="N167" i="15"/>
  <c r="I152" i="15"/>
  <c r="I155" i="15" s="1"/>
  <c r="D170" i="15"/>
  <c r="D164" i="15"/>
  <c r="D163" i="15"/>
  <c r="D162" i="15"/>
  <c r="D161" i="15"/>
  <c r="D160" i="15"/>
  <c r="D159" i="15"/>
  <c r="D158" i="15"/>
  <c r="D157" i="15"/>
  <c r="D156" i="15"/>
  <c r="D155" i="15"/>
  <c r="D154" i="15"/>
  <c r="D153" i="15"/>
  <c r="D169" i="15" s="1"/>
  <c r="D171" i="15" s="1"/>
  <c r="C170" i="15"/>
  <c r="C166" i="15"/>
  <c r="C165" i="15"/>
  <c r="C164" i="15"/>
  <c r="C163" i="15"/>
  <c r="C162" i="15"/>
  <c r="C161" i="15"/>
  <c r="C160" i="15"/>
  <c r="C159" i="15"/>
  <c r="C158" i="15"/>
  <c r="C157" i="15"/>
  <c r="C156" i="15"/>
  <c r="C155" i="15"/>
  <c r="C154" i="15"/>
  <c r="C153" i="15"/>
  <c r="C169" i="15" s="1"/>
  <c r="C171" i="15" s="1"/>
  <c r="B168" i="15"/>
  <c r="B167" i="15"/>
  <c r="B169" i="15" s="1"/>
  <c r="N145" i="15"/>
  <c r="I132" i="15"/>
  <c r="I133" i="15"/>
  <c r="I130" i="15"/>
  <c r="D148" i="15"/>
  <c r="D142" i="15"/>
  <c r="D141" i="15"/>
  <c r="D140" i="15"/>
  <c r="D139" i="15"/>
  <c r="D138" i="15"/>
  <c r="D137" i="15"/>
  <c r="D136" i="15"/>
  <c r="D135" i="15"/>
  <c r="D134" i="15"/>
  <c r="D133" i="15"/>
  <c r="D132" i="15"/>
  <c r="D131" i="15"/>
  <c r="D147" i="15" s="1"/>
  <c r="D149" i="15" s="1"/>
  <c r="C148" i="15"/>
  <c r="C144" i="15"/>
  <c r="C143" i="15"/>
  <c r="C142" i="15"/>
  <c r="C141" i="15"/>
  <c r="C140" i="15"/>
  <c r="C139" i="15"/>
  <c r="C138" i="15"/>
  <c r="C137" i="15"/>
  <c r="C136" i="15"/>
  <c r="C135" i="15"/>
  <c r="C134" i="15"/>
  <c r="C133" i="15"/>
  <c r="C147" i="15" s="1"/>
  <c r="C149" i="15" s="1"/>
  <c r="C132" i="15"/>
  <c r="C131" i="15"/>
  <c r="B146" i="15"/>
  <c r="B145" i="15"/>
  <c r="B147" i="15" s="1"/>
  <c r="N124" i="15"/>
  <c r="N123" i="15"/>
  <c r="I110" i="15"/>
  <c r="I111" i="15"/>
  <c r="I108" i="15"/>
  <c r="D126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25" i="15" s="1"/>
  <c r="D127" i="15" s="1"/>
  <c r="C122" i="15"/>
  <c r="C121" i="15"/>
  <c r="C126" i="15" s="1"/>
  <c r="C120" i="15"/>
  <c r="C119" i="15"/>
  <c r="C118" i="15"/>
  <c r="C117" i="15"/>
  <c r="C116" i="15"/>
  <c r="C115" i="15"/>
  <c r="C114" i="15"/>
  <c r="C113" i="15"/>
  <c r="C112" i="15"/>
  <c r="C111" i="15"/>
  <c r="C125" i="15" s="1"/>
  <c r="C110" i="15"/>
  <c r="C109" i="15"/>
  <c r="B125" i="15"/>
  <c r="B124" i="15"/>
  <c r="B123" i="15"/>
  <c r="N102" i="15"/>
  <c r="N101" i="15"/>
  <c r="I89" i="15"/>
  <c r="I88" i="15"/>
  <c r="I86" i="15"/>
  <c r="D104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D103" i="15" s="1"/>
  <c r="D105" i="15" s="1"/>
  <c r="C104" i="15"/>
  <c r="C100" i="15"/>
  <c r="C99" i="15"/>
  <c r="C98" i="15"/>
  <c r="C97" i="15"/>
  <c r="C96" i="15"/>
  <c r="C95" i="15"/>
  <c r="C94" i="15"/>
  <c r="C93" i="15"/>
  <c r="C92" i="15"/>
  <c r="C91" i="15"/>
  <c r="C90" i="15"/>
  <c r="C89" i="15"/>
  <c r="C103" i="15" s="1"/>
  <c r="C105" i="15" s="1"/>
  <c r="C88" i="15"/>
  <c r="C87" i="15"/>
  <c r="B103" i="15"/>
  <c r="B102" i="15"/>
  <c r="B101" i="15"/>
  <c r="N80" i="15"/>
  <c r="N58" i="15"/>
  <c r="N79" i="15"/>
  <c r="I67" i="15"/>
  <c r="I66" i="15"/>
  <c r="I64" i="15"/>
  <c r="D82" i="15"/>
  <c r="D76" i="15"/>
  <c r="D75" i="15"/>
  <c r="D74" i="15"/>
  <c r="D73" i="15"/>
  <c r="D72" i="15"/>
  <c r="D71" i="15"/>
  <c r="D70" i="15"/>
  <c r="D69" i="15"/>
  <c r="D68" i="15"/>
  <c r="D67" i="15"/>
  <c r="D66" i="15"/>
  <c r="D65" i="15"/>
  <c r="D81" i="15" s="1"/>
  <c r="D83" i="15" s="1"/>
  <c r="C82" i="15"/>
  <c r="C78" i="15"/>
  <c r="C77" i="15"/>
  <c r="C76" i="15"/>
  <c r="C75" i="15"/>
  <c r="C74" i="15"/>
  <c r="C73" i="15"/>
  <c r="C72" i="15"/>
  <c r="C71" i="15"/>
  <c r="C70" i="15"/>
  <c r="C69" i="15"/>
  <c r="C68" i="15"/>
  <c r="C67" i="15"/>
  <c r="C81" i="15" s="1"/>
  <c r="C83" i="15" s="1"/>
  <c r="C66" i="15"/>
  <c r="C65" i="15"/>
  <c r="B81" i="15"/>
  <c r="B80" i="15"/>
  <c r="B79" i="15"/>
  <c r="N35" i="4"/>
  <c r="N57" i="15"/>
  <c r="D59" i="15"/>
  <c r="D60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C60" i="15"/>
  <c r="C59" i="15"/>
  <c r="C61" i="15" s="1"/>
  <c r="C56" i="15"/>
  <c r="C55" i="15"/>
  <c r="C34" i="15"/>
  <c r="C33" i="15"/>
  <c r="C43" i="15"/>
  <c r="C54" i="15"/>
  <c r="C53" i="15"/>
  <c r="C52" i="15"/>
  <c r="C51" i="15"/>
  <c r="C50" i="15"/>
  <c r="C49" i="15"/>
  <c r="C48" i="15"/>
  <c r="C47" i="15"/>
  <c r="C46" i="15"/>
  <c r="C45" i="15"/>
  <c r="C44" i="15"/>
  <c r="B59" i="15"/>
  <c r="B58" i="15"/>
  <c r="B57" i="15"/>
  <c r="B35" i="15"/>
  <c r="N35" i="15"/>
  <c r="I21" i="4"/>
  <c r="I22" i="4"/>
  <c r="D38" i="15"/>
  <c r="D38" i="4"/>
  <c r="D37" i="4"/>
  <c r="C38" i="4"/>
  <c r="C37" i="4"/>
  <c r="C36" i="4"/>
  <c r="C38" i="15"/>
  <c r="C4" i="8"/>
  <c r="B37" i="15"/>
  <c r="B36" i="15"/>
  <c r="P31" i="15" l="1"/>
  <c r="P27" i="15"/>
  <c r="P23" i="15"/>
  <c r="P29" i="15"/>
  <c r="P25" i="15"/>
  <c r="P32" i="15" s="1"/>
  <c r="C213" i="15"/>
  <c r="C215" i="15" s="1"/>
  <c r="D213" i="15"/>
  <c r="D215" i="15" s="1"/>
  <c r="I196" i="15" s="1"/>
  <c r="I199" i="15" s="1"/>
  <c r="I177" i="15"/>
  <c r="I176" i="15"/>
  <c r="I154" i="15"/>
  <c r="C127" i="15"/>
  <c r="D61" i="15"/>
  <c r="I42" i="15" s="1"/>
  <c r="C23" i="15"/>
  <c r="C32" i="15"/>
  <c r="D32" i="15" s="1"/>
  <c r="C31" i="15"/>
  <c r="D31" i="15" s="1"/>
  <c r="C30" i="15"/>
  <c r="D30" i="15" s="1"/>
  <c r="C29" i="15"/>
  <c r="D29" i="15" s="1"/>
  <c r="C28" i="15"/>
  <c r="D28" i="15" s="1"/>
  <c r="C27" i="15"/>
  <c r="D27" i="15" s="1"/>
  <c r="C26" i="15"/>
  <c r="D26" i="15" s="1"/>
  <c r="C25" i="15"/>
  <c r="D25" i="15" s="1"/>
  <c r="C24" i="15"/>
  <c r="D24" i="15" s="1"/>
  <c r="D23" i="15"/>
  <c r="C22" i="15"/>
  <c r="D22" i="15" s="1"/>
  <c r="C21" i="15"/>
  <c r="C23" i="4"/>
  <c r="I198" i="15" l="1"/>
  <c r="I45" i="15"/>
  <c r="C37" i="15"/>
  <c r="C39" i="15" s="1"/>
  <c r="D21" i="15"/>
  <c r="D37" i="15" s="1"/>
  <c r="D39" i="15" s="1"/>
  <c r="B563" i="4"/>
  <c r="I20" i="15" l="1"/>
  <c r="I23" i="15" s="1"/>
  <c r="J170" i="8"/>
  <c r="N300" i="4"/>
  <c r="N278" i="4"/>
  <c r="N299" i="4"/>
  <c r="N296" i="4"/>
  <c r="N186" i="4"/>
  <c r="N274" i="4"/>
  <c r="P28" i="8"/>
  <c r="N252" i="4"/>
  <c r="C136" i="8"/>
  <c r="N200" i="8"/>
  <c r="M200" i="8"/>
  <c r="L200" i="8"/>
  <c r="K200" i="8"/>
  <c r="J200" i="8"/>
  <c r="I200" i="8"/>
  <c r="H200" i="8"/>
  <c r="G200" i="8"/>
  <c r="F200" i="8"/>
  <c r="E200" i="8"/>
  <c r="D200" i="8"/>
  <c r="C200" i="8"/>
  <c r="P200" i="8" s="1"/>
  <c r="N198" i="8"/>
  <c r="M198" i="8"/>
  <c r="L198" i="8"/>
  <c r="K198" i="8"/>
  <c r="J198" i="8"/>
  <c r="I198" i="8"/>
  <c r="H198" i="8"/>
  <c r="G198" i="8"/>
  <c r="F198" i="8"/>
  <c r="E198" i="8"/>
  <c r="D198" i="8"/>
  <c r="C198" i="8"/>
  <c r="N196" i="8"/>
  <c r="M196" i="8"/>
  <c r="L196" i="8"/>
  <c r="K196" i="8"/>
  <c r="J196" i="8"/>
  <c r="I196" i="8"/>
  <c r="H196" i="8"/>
  <c r="G196" i="8"/>
  <c r="F196" i="8"/>
  <c r="E196" i="8"/>
  <c r="D196" i="8"/>
  <c r="C196" i="8"/>
  <c r="P196" i="8" s="1"/>
  <c r="N192" i="8"/>
  <c r="M192" i="8"/>
  <c r="L192" i="8"/>
  <c r="K192" i="8"/>
  <c r="J192" i="8"/>
  <c r="I192" i="8"/>
  <c r="H192" i="8"/>
  <c r="G192" i="8"/>
  <c r="F192" i="8"/>
  <c r="E192" i="8"/>
  <c r="D192" i="8"/>
  <c r="C192" i="8"/>
  <c r="P192" i="8" s="1"/>
  <c r="N190" i="8"/>
  <c r="M190" i="8"/>
  <c r="L190" i="8"/>
  <c r="K190" i="8"/>
  <c r="J190" i="8"/>
  <c r="I190" i="8"/>
  <c r="H190" i="8"/>
  <c r="G190" i="8"/>
  <c r="F190" i="8"/>
  <c r="E190" i="8"/>
  <c r="D190" i="8"/>
  <c r="C190" i="8"/>
  <c r="P190" i="8" s="1"/>
  <c r="N186" i="8"/>
  <c r="M186" i="8"/>
  <c r="L186" i="8"/>
  <c r="K186" i="8"/>
  <c r="J186" i="8"/>
  <c r="I186" i="8"/>
  <c r="H186" i="8"/>
  <c r="G186" i="8"/>
  <c r="F186" i="8"/>
  <c r="E186" i="8"/>
  <c r="D186" i="8"/>
  <c r="C186" i="8"/>
  <c r="P186" i="8" s="1"/>
  <c r="N184" i="8"/>
  <c r="M184" i="8"/>
  <c r="L184" i="8"/>
  <c r="K184" i="8"/>
  <c r="J184" i="8"/>
  <c r="I184" i="8"/>
  <c r="H184" i="8"/>
  <c r="G184" i="8"/>
  <c r="F184" i="8"/>
  <c r="E184" i="8"/>
  <c r="D184" i="8"/>
  <c r="C184" i="8"/>
  <c r="P184" i="8" s="1"/>
  <c r="N180" i="8"/>
  <c r="M180" i="8"/>
  <c r="L180" i="8"/>
  <c r="K180" i="8"/>
  <c r="J180" i="8"/>
  <c r="I180" i="8"/>
  <c r="H180" i="8"/>
  <c r="G180" i="8"/>
  <c r="F180" i="8"/>
  <c r="E180" i="8"/>
  <c r="D180" i="8"/>
  <c r="C180" i="8"/>
  <c r="P180" i="8" s="1"/>
  <c r="N178" i="8"/>
  <c r="M178" i="8"/>
  <c r="L178" i="8"/>
  <c r="K178" i="8"/>
  <c r="J178" i="8"/>
  <c r="I178" i="8"/>
  <c r="H178" i="8"/>
  <c r="G178" i="8"/>
  <c r="F178" i="8"/>
  <c r="E178" i="8"/>
  <c r="D178" i="8"/>
  <c r="C178" i="8"/>
  <c r="P178" i="8" s="1"/>
  <c r="N176" i="8"/>
  <c r="M176" i="8"/>
  <c r="L176" i="8"/>
  <c r="K176" i="8"/>
  <c r="J176" i="8"/>
  <c r="I176" i="8"/>
  <c r="H176" i="8"/>
  <c r="G176" i="8"/>
  <c r="F176" i="8"/>
  <c r="E176" i="8"/>
  <c r="D176" i="8"/>
  <c r="C176" i="8"/>
  <c r="P176" i="8" s="1"/>
  <c r="N172" i="8"/>
  <c r="M172" i="8"/>
  <c r="L172" i="8"/>
  <c r="K172" i="8"/>
  <c r="J172" i="8"/>
  <c r="I172" i="8"/>
  <c r="H172" i="8"/>
  <c r="G172" i="8"/>
  <c r="F172" i="8"/>
  <c r="E172" i="8"/>
  <c r="D172" i="8"/>
  <c r="C172" i="8"/>
  <c r="P172" i="8" s="1"/>
  <c r="N170" i="8"/>
  <c r="M170" i="8"/>
  <c r="L170" i="8"/>
  <c r="K170" i="8"/>
  <c r="I170" i="8"/>
  <c r="H170" i="8"/>
  <c r="G170" i="8"/>
  <c r="F170" i="8"/>
  <c r="E170" i="8"/>
  <c r="D170" i="8"/>
  <c r="C170" i="8"/>
  <c r="P170" i="8" s="1"/>
  <c r="N168" i="8"/>
  <c r="M168" i="8"/>
  <c r="L168" i="8"/>
  <c r="K168" i="8"/>
  <c r="J168" i="8"/>
  <c r="I168" i="8"/>
  <c r="H168" i="8"/>
  <c r="G168" i="8"/>
  <c r="F168" i="8"/>
  <c r="E168" i="8"/>
  <c r="D168" i="8"/>
  <c r="C168" i="8"/>
  <c r="P168" i="8" s="1"/>
  <c r="N166" i="8"/>
  <c r="M166" i="8"/>
  <c r="L166" i="8"/>
  <c r="K166" i="8"/>
  <c r="J166" i="8"/>
  <c r="I166" i="8"/>
  <c r="H166" i="8"/>
  <c r="G166" i="8"/>
  <c r="F166" i="8"/>
  <c r="E166" i="8"/>
  <c r="D166" i="8"/>
  <c r="C166" i="8"/>
  <c r="P166" i="8" s="1"/>
  <c r="N162" i="8"/>
  <c r="M162" i="8"/>
  <c r="L162" i="8"/>
  <c r="K162" i="8"/>
  <c r="J162" i="8"/>
  <c r="I162" i="8"/>
  <c r="H162" i="8"/>
  <c r="G162" i="8"/>
  <c r="F162" i="8"/>
  <c r="E162" i="8"/>
  <c r="D162" i="8"/>
  <c r="C162" i="8"/>
  <c r="P162" i="8" s="1"/>
  <c r="N160" i="8"/>
  <c r="M160" i="8"/>
  <c r="L160" i="8"/>
  <c r="K160" i="8"/>
  <c r="J160" i="8"/>
  <c r="I160" i="8"/>
  <c r="H160" i="8"/>
  <c r="G160" i="8"/>
  <c r="F160" i="8"/>
  <c r="E160" i="8"/>
  <c r="D160" i="8"/>
  <c r="C160" i="8"/>
  <c r="P160" i="8" s="1"/>
  <c r="N158" i="8"/>
  <c r="M158" i="8"/>
  <c r="L158" i="8"/>
  <c r="K158" i="8"/>
  <c r="J158" i="8"/>
  <c r="I158" i="8"/>
  <c r="H158" i="8"/>
  <c r="G158" i="8"/>
  <c r="F158" i="8"/>
  <c r="E158" i="8"/>
  <c r="D158" i="8"/>
  <c r="C158" i="8"/>
  <c r="P158" i="8" s="1"/>
  <c r="P154" i="8"/>
  <c r="N154" i="8"/>
  <c r="M154" i="8"/>
  <c r="L154" i="8"/>
  <c r="K154" i="8"/>
  <c r="J154" i="8"/>
  <c r="I154" i="8"/>
  <c r="H154" i="8"/>
  <c r="G154" i="8"/>
  <c r="F154" i="8"/>
  <c r="E154" i="8"/>
  <c r="D154" i="8"/>
  <c r="C154" i="8"/>
  <c r="N150" i="8"/>
  <c r="M150" i="8"/>
  <c r="L150" i="8"/>
  <c r="K150" i="8"/>
  <c r="J150" i="8"/>
  <c r="I150" i="8"/>
  <c r="H150" i="8"/>
  <c r="G150" i="8"/>
  <c r="F150" i="8"/>
  <c r="E150" i="8"/>
  <c r="D150" i="8"/>
  <c r="C150" i="8"/>
  <c r="P150" i="8" s="1"/>
  <c r="N148" i="8"/>
  <c r="M148" i="8"/>
  <c r="L148" i="8"/>
  <c r="K148" i="8"/>
  <c r="J148" i="8"/>
  <c r="I148" i="8"/>
  <c r="H148" i="8"/>
  <c r="G148" i="8"/>
  <c r="F148" i="8"/>
  <c r="E148" i="8"/>
  <c r="D148" i="8"/>
  <c r="C148" i="8"/>
  <c r="P148" i="8" s="1"/>
  <c r="N146" i="8"/>
  <c r="M146" i="8"/>
  <c r="L146" i="8"/>
  <c r="K146" i="8"/>
  <c r="J146" i="8"/>
  <c r="I146" i="8"/>
  <c r="H146" i="8"/>
  <c r="G146" i="8"/>
  <c r="F146" i="8"/>
  <c r="E146" i="8"/>
  <c r="D146" i="8"/>
  <c r="C146" i="8"/>
  <c r="P146" i="8" s="1"/>
  <c r="N142" i="8"/>
  <c r="M142" i="8"/>
  <c r="L142" i="8"/>
  <c r="K142" i="8"/>
  <c r="J142" i="8"/>
  <c r="I142" i="8"/>
  <c r="H142" i="8"/>
  <c r="G142" i="8"/>
  <c r="F142" i="8"/>
  <c r="E142" i="8"/>
  <c r="D142" i="8"/>
  <c r="C142" i="8"/>
  <c r="P142" i="8" s="1"/>
  <c r="N140" i="8"/>
  <c r="M140" i="8"/>
  <c r="L140" i="8"/>
  <c r="K140" i="8"/>
  <c r="J140" i="8"/>
  <c r="I140" i="8"/>
  <c r="H140" i="8"/>
  <c r="G140" i="8"/>
  <c r="F140" i="8"/>
  <c r="E140" i="8"/>
  <c r="D140" i="8"/>
  <c r="C140" i="8"/>
  <c r="P140" i="8" s="1"/>
  <c r="N138" i="8"/>
  <c r="M138" i="8"/>
  <c r="L138" i="8"/>
  <c r="K138" i="8"/>
  <c r="J138" i="8"/>
  <c r="I138" i="8"/>
  <c r="H138" i="8"/>
  <c r="G138" i="8"/>
  <c r="F138" i="8"/>
  <c r="E138" i="8"/>
  <c r="D138" i="8"/>
  <c r="C138" i="8"/>
  <c r="P138" i="8" s="1"/>
  <c r="N136" i="8"/>
  <c r="M136" i="8"/>
  <c r="L136" i="8"/>
  <c r="K136" i="8"/>
  <c r="J136" i="8"/>
  <c r="I136" i="8"/>
  <c r="H136" i="8"/>
  <c r="G136" i="8"/>
  <c r="F136" i="8"/>
  <c r="E136" i="8"/>
  <c r="D136" i="8"/>
  <c r="P136" i="8"/>
  <c r="N132" i="8"/>
  <c r="M132" i="8"/>
  <c r="L132" i="8"/>
  <c r="K132" i="8"/>
  <c r="J132" i="8"/>
  <c r="I132" i="8"/>
  <c r="H132" i="8"/>
  <c r="G132" i="8"/>
  <c r="F132" i="8"/>
  <c r="E132" i="8"/>
  <c r="D132" i="8"/>
  <c r="C132" i="8"/>
  <c r="P132" i="8" s="1"/>
  <c r="N130" i="8"/>
  <c r="M130" i="8"/>
  <c r="L130" i="8"/>
  <c r="K130" i="8"/>
  <c r="J130" i="8"/>
  <c r="I130" i="8"/>
  <c r="H130" i="8"/>
  <c r="G130" i="8"/>
  <c r="F130" i="8"/>
  <c r="E130" i="8"/>
  <c r="D130" i="8"/>
  <c r="C130" i="8"/>
  <c r="P130" i="8" s="1"/>
  <c r="N128" i="8"/>
  <c r="M128" i="8"/>
  <c r="L128" i="8"/>
  <c r="K128" i="8"/>
  <c r="J128" i="8"/>
  <c r="I128" i="8"/>
  <c r="H128" i="8"/>
  <c r="G128" i="8"/>
  <c r="F128" i="8"/>
  <c r="E128" i="8"/>
  <c r="D128" i="8"/>
  <c r="C128" i="8"/>
  <c r="P128" i="8" s="1"/>
  <c r="N126" i="8"/>
  <c r="M126" i="8"/>
  <c r="L126" i="8"/>
  <c r="K126" i="8"/>
  <c r="J126" i="8"/>
  <c r="I126" i="8"/>
  <c r="H126" i="8"/>
  <c r="G126" i="8"/>
  <c r="F126" i="8"/>
  <c r="E126" i="8"/>
  <c r="D126" i="8"/>
  <c r="C126" i="8"/>
  <c r="P126" i="8" s="1"/>
  <c r="N122" i="8"/>
  <c r="M122" i="8"/>
  <c r="L122" i="8"/>
  <c r="K122" i="8"/>
  <c r="J122" i="8"/>
  <c r="I122" i="8"/>
  <c r="H122" i="8"/>
  <c r="G122" i="8"/>
  <c r="F122" i="8"/>
  <c r="E122" i="8"/>
  <c r="D122" i="8"/>
  <c r="C122" i="8"/>
  <c r="P122" i="8" s="1"/>
  <c r="N120" i="8"/>
  <c r="M120" i="8"/>
  <c r="L120" i="8"/>
  <c r="K120" i="8"/>
  <c r="J120" i="8"/>
  <c r="I120" i="8"/>
  <c r="H120" i="8"/>
  <c r="G120" i="8"/>
  <c r="F120" i="8"/>
  <c r="E120" i="8"/>
  <c r="D120" i="8"/>
  <c r="C120" i="8"/>
  <c r="P120" i="8" s="1"/>
  <c r="N118" i="8"/>
  <c r="M118" i="8"/>
  <c r="L118" i="8"/>
  <c r="K118" i="8"/>
  <c r="J118" i="8"/>
  <c r="I118" i="8"/>
  <c r="H118" i="8"/>
  <c r="G118" i="8"/>
  <c r="F118" i="8"/>
  <c r="E118" i="8"/>
  <c r="D118" i="8"/>
  <c r="C118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P114" i="8" s="1"/>
  <c r="N112" i="8"/>
  <c r="M112" i="8"/>
  <c r="L112" i="8"/>
  <c r="K112" i="8"/>
  <c r="J112" i="8"/>
  <c r="I112" i="8"/>
  <c r="H112" i="8"/>
  <c r="G112" i="8"/>
  <c r="F112" i="8"/>
  <c r="E112" i="8"/>
  <c r="D112" i="8"/>
  <c r="C112" i="8"/>
  <c r="P112" i="8" s="1"/>
  <c r="N108" i="8"/>
  <c r="M108" i="8"/>
  <c r="L108" i="8"/>
  <c r="K108" i="8"/>
  <c r="J108" i="8"/>
  <c r="I108" i="8"/>
  <c r="H108" i="8"/>
  <c r="G108" i="8"/>
  <c r="F108" i="8"/>
  <c r="E108" i="8"/>
  <c r="D108" i="8"/>
  <c r="C108" i="8"/>
  <c r="P108" i="8" s="1"/>
  <c r="N104" i="8"/>
  <c r="M104" i="8"/>
  <c r="L104" i="8"/>
  <c r="K104" i="8"/>
  <c r="J104" i="8"/>
  <c r="I104" i="8"/>
  <c r="H104" i="8"/>
  <c r="G104" i="8"/>
  <c r="F104" i="8"/>
  <c r="E104" i="8"/>
  <c r="D104" i="8"/>
  <c r="C104" i="8"/>
  <c r="P104" i="8" s="1"/>
  <c r="N102" i="8"/>
  <c r="M102" i="8"/>
  <c r="L102" i="8"/>
  <c r="K102" i="8"/>
  <c r="J102" i="8"/>
  <c r="I102" i="8"/>
  <c r="H102" i="8"/>
  <c r="G102" i="8"/>
  <c r="F102" i="8"/>
  <c r="E102" i="8"/>
  <c r="D102" i="8"/>
  <c r="C102" i="8"/>
  <c r="P102" i="8" s="1"/>
  <c r="N100" i="8"/>
  <c r="M100" i="8"/>
  <c r="L100" i="8"/>
  <c r="K100" i="8"/>
  <c r="J100" i="8"/>
  <c r="I100" i="8"/>
  <c r="H100" i="8"/>
  <c r="G100" i="8"/>
  <c r="F100" i="8"/>
  <c r="E100" i="8"/>
  <c r="D100" i="8"/>
  <c r="C100" i="8"/>
  <c r="P100" i="8" s="1"/>
  <c r="N98" i="8"/>
  <c r="M98" i="8"/>
  <c r="L98" i="8"/>
  <c r="K98" i="8"/>
  <c r="J98" i="8"/>
  <c r="I98" i="8"/>
  <c r="H98" i="8"/>
  <c r="G98" i="8"/>
  <c r="F98" i="8"/>
  <c r="E98" i="8"/>
  <c r="D98" i="8"/>
  <c r="C98" i="8"/>
  <c r="P98" i="8" s="1"/>
  <c r="N94" i="8"/>
  <c r="M94" i="8"/>
  <c r="L94" i="8"/>
  <c r="K94" i="8"/>
  <c r="J94" i="8"/>
  <c r="I94" i="8"/>
  <c r="H94" i="8"/>
  <c r="G94" i="8"/>
  <c r="F94" i="8"/>
  <c r="E94" i="8"/>
  <c r="D94" i="8"/>
  <c r="C94" i="8"/>
  <c r="P94" i="8" s="1"/>
  <c r="N92" i="8"/>
  <c r="M92" i="8"/>
  <c r="L92" i="8"/>
  <c r="K92" i="8"/>
  <c r="J92" i="8"/>
  <c r="I92" i="8"/>
  <c r="H92" i="8"/>
  <c r="G92" i="8"/>
  <c r="F92" i="8"/>
  <c r="E92" i="8"/>
  <c r="D92" i="8"/>
  <c r="C92" i="8"/>
  <c r="P92" i="8" s="1"/>
  <c r="N90" i="8"/>
  <c r="M90" i="8"/>
  <c r="L90" i="8"/>
  <c r="K90" i="8"/>
  <c r="J90" i="8"/>
  <c r="I90" i="8"/>
  <c r="H90" i="8"/>
  <c r="G90" i="8"/>
  <c r="F90" i="8"/>
  <c r="E90" i="8"/>
  <c r="D90" i="8"/>
  <c r="C90" i="8"/>
  <c r="P90" i="8" s="1"/>
  <c r="N88" i="8"/>
  <c r="M88" i="8"/>
  <c r="L88" i="8"/>
  <c r="K88" i="8"/>
  <c r="J88" i="8"/>
  <c r="I88" i="8"/>
  <c r="H88" i="8"/>
  <c r="G88" i="8"/>
  <c r="F88" i="8"/>
  <c r="E88" i="8"/>
  <c r="D88" i="8"/>
  <c r="C88" i="8"/>
  <c r="P88" i="8" s="1"/>
  <c r="N86" i="8"/>
  <c r="M86" i="8"/>
  <c r="L86" i="8"/>
  <c r="K86" i="8"/>
  <c r="J86" i="8"/>
  <c r="I86" i="8"/>
  <c r="H86" i="8"/>
  <c r="G86" i="8"/>
  <c r="F86" i="8"/>
  <c r="E86" i="8"/>
  <c r="D86" i="8"/>
  <c r="C86" i="8"/>
  <c r="P86" i="8" s="1"/>
  <c r="N84" i="8"/>
  <c r="M84" i="8"/>
  <c r="L84" i="8"/>
  <c r="K84" i="8"/>
  <c r="J84" i="8"/>
  <c r="I84" i="8"/>
  <c r="H84" i="8"/>
  <c r="G84" i="8"/>
  <c r="F84" i="8"/>
  <c r="E84" i="8"/>
  <c r="D84" i="8"/>
  <c r="C84" i="8"/>
  <c r="P84" i="8" s="1"/>
  <c r="N82" i="8"/>
  <c r="M82" i="8"/>
  <c r="L82" i="8"/>
  <c r="K82" i="8"/>
  <c r="J82" i="8"/>
  <c r="I82" i="8"/>
  <c r="H82" i="8"/>
  <c r="G82" i="8"/>
  <c r="F82" i="8"/>
  <c r="E82" i="8"/>
  <c r="D82" i="8"/>
  <c r="C82" i="8"/>
  <c r="P82" i="8" s="1"/>
  <c r="N78" i="8"/>
  <c r="M78" i="8"/>
  <c r="L78" i="8"/>
  <c r="K78" i="8"/>
  <c r="J78" i="8"/>
  <c r="I78" i="8"/>
  <c r="H78" i="8"/>
  <c r="G78" i="8"/>
  <c r="F78" i="8"/>
  <c r="E78" i="8"/>
  <c r="D78" i="8"/>
  <c r="C78" i="8"/>
  <c r="P78" i="8" s="1"/>
  <c r="N76" i="8"/>
  <c r="M76" i="8"/>
  <c r="L76" i="8"/>
  <c r="K76" i="8"/>
  <c r="J76" i="8"/>
  <c r="I76" i="8"/>
  <c r="H76" i="8"/>
  <c r="G76" i="8"/>
  <c r="F76" i="8"/>
  <c r="E76" i="8"/>
  <c r="D76" i="8"/>
  <c r="C76" i="8"/>
  <c r="P76" i="8" s="1"/>
  <c r="N72" i="8"/>
  <c r="M72" i="8"/>
  <c r="L72" i="8"/>
  <c r="K72" i="8"/>
  <c r="J72" i="8"/>
  <c r="I72" i="8"/>
  <c r="H72" i="8"/>
  <c r="G72" i="8"/>
  <c r="F72" i="8"/>
  <c r="E72" i="8"/>
  <c r="D72" i="8"/>
  <c r="C72" i="8"/>
  <c r="P72" i="8" s="1"/>
  <c r="N70" i="8"/>
  <c r="M70" i="8"/>
  <c r="L70" i="8"/>
  <c r="K70" i="8"/>
  <c r="J70" i="8"/>
  <c r="I70" i="8"/>
  <c r="H70" i="8"/>
  <c r="G70" i="8"/>
  <c r="F70" i="8"/>
  <c r="E70" i="8"/>
  <c r="D70" i="8"/>
  <c r="C70" i="8"/>
  <c r="P70" i="8" s="1"/>
  <c r="N68" i="8"/>
  <c r="M68" i="8"/>
  <c r="L68" i="8"/>
  <c r="K68" i="8"/>
  <c r="J68" i="8"/>
  <c r="I68" i="8"/>
  <c r="H68" i="8"/>
  <c r="G68" i="8"/>
  <c r="F68" i="8"/>
  <c r="E68" i="8"/>
  <c r="D68" i="8"/>
  <c r="C68" i="8"/>
  <c r="P68" i="8" s="1"/>
  <c r="N64" i="8"/>
  <c r="M64" i="8"/>
  <c r="L64" i="8"/>
  <c r="K64" i="8"/>
  <c r="J64" i="8"/>
  <c r="I64" i="8"/>
  <c r="H64" i="8"/>
  <c r="G64" i="8"/>
  <c r="F64" i="8"/>
  <c r="E64" i="8"/>
  <c r="D64" i="8"/>
  <c r="C64" i="8"/>
  <c r="P64" i="8" s="1"/>
  <c r="N62" i="8"/>
  <c r="M62" i="8"/>
  <c r="L62" i="8"/>
  <c r="K62" i="8"/>
  <c r="J62" i="8"/>
  <c r="I62" i="8"/>
  <c r="H62" i="8"/>
  <c r="G62" i="8"/>
  <c r="F62" i="8"/>
  <c r="E62" i="8"/>
  <c r="D62" i="8"/>
  <c r="C62" i="8"/>
  <c r="P62" i="8" s="1"/>
  <c r="N60" i="8"/>
  <c r="M60" i="8"/>
  <c r="L60" i="8"/>
  <c r="K60" i="8"/>
  <c r="J60" i="8"/>
  <c r="I60" i="8"/>
  <c r="H60" i="8"/>
  <c r="G60" i="8"/>
  <c r="F60" i="8"/>
  <c r="E60" i="8"/>
  <c r="D60" i="8"/>
  <c r="C60" i="8"/>
  <c r="P60" i="8" s="1"/>
  <c r="N58" i="8"/>
  <c r="M58" i="8"/>
  <c r="L58" i="8"/>
  <c r="K58" i="8"/>
  <c r="J58" i="8"/>
  <c r="I58" i="8"/>
  <c r="H58" i="8"/>
  <c r="G58" i="8"/>
  <c r="F58" i="8"/>
  <c r="E58" i="8"/>
  <c r="D58" i="8"/>
  <c r="C58" i="8"/>
  <c r="P58" i="8" s="1"/>
  <c r="N54" i="8"/>
  <c r="M54" i="8"/>
  <c r="L54" i="8"/>
  <c r="K54" i="8"/>
  <c r="J54" i="8"/>
  <c r="I54" i="8"/>
  <c r="H54" i="8"/>
  <c r="G54" i="8"/>
  <c r="F54" i="8"/>
  <c r="E54" i="8"/>
  <c r="D54" i="8"/>
  <c r="C54" i="8"/>
  <c r="P54" i="8" s="1"/>
  <c r="N52" i="8"/>
  <c r="M52" i="8"/>
  <c r="L52" i="8"/>
  <c r="K52" i="8"/>
  <c r="J52" i="8"/>
  <c r="I52" i="8"/>
  <c r="H52" i="8"/>
  <c r="G52" i="8"/>
  <c r="F52" i="8"/>
  <c r="E52" i="8"/>
  <c r="D52" i="8"/>
  <c r="C52" i="8"/>
  <c r="P52" i="8" s="1"/>
  <c r="N50" i="8"/>
  <c r="M50" i="8"/>
  <c r="L50" i="8"/>
  <c r="K50" i="8"/>
  <c r="J50" i="8"/>
  <c r="I50" i="8"/>
  <c r="H50" i="8"/>
  <c r="G50" i="8"/>
  <c r="F50" i="8"/>
  <c r="E50" i="8"/>
  <c r="D50" i="8"/>
  <c r="C50" i="8"/>
  <c r="P50" i="8" s="1"/>
  <c r="N48" i="8"/>
  <c r="M48" i="8"/>
  <c r="L48" i="8"/>
  <c r="K48" i="8"/>
  <c r="J48" i="8"/>
  <c r="I48" i="8"/>
  <c r="H48" i="8"/>
  <c r="G48" i="8"/>
  <c r="F48" i="8"/>
  <c r="E48" i="8"/>
  <c r="D48" i="8"/>
  <c r="C48" i="8"/>
  <c r="P48" i="8" s="1"/>
  <c r="N46" i="8"/>
  <c r="M46" i="8"/>
  <c r="L46" i="8"/>
  <c r="K46" i="8"/>
  <c r="J46" i="8"/>
  <c r="I46" i="8"/>
  <c r="H46" i="8"/>
  <c r="G46" i="8"/>
  <c r="F46" i="8"/>
  <c r="E46" i="8"/>
  <c r="D46" i="8"/>
  <c r="C46" i="8"/>
  <c r="P46" i="8" s="1"/>
  <c r="N42" i="8"/>
  <c r="M42" i="8"/>
  <c r="L42" i="8"/>
  <c r="K42" i="8"/>
  <c r="J42" i="8"/>
  <c r="I42" i="8"/>
  <c r="H42" i="8"/>
  <c r="G42" i="8"/>
  <c r="F42" i="8"/>
  <c r="E42" i="8"/>
  <c r="D42" i="8"/>
  <c r="C42" i="8"/>
  <c r="P42" i="8" s="1"/>
  <c r="N40" i="8"/>
  <c r="M40" i="8"/>
  <c r="L40" i="8"/>
  <c r="K40" i="8"/>
  <c r="J40" i="8"/>
  <c r="I40" i="8"/>
  <c r="H40" i="8"/>
  <c r="G40" i="8"/>
  <c r="F40" i="8"/>
  <c r="E40" i="8"/>
  <c r="D40" i="8"/>
  <c r="C40" i="8"/>
  <c r="P40" i="8" s="1"/>
  <c r="N38" i="8"/>
  <c r="M38" i="8"/>
  <c r="L38" i="8"/>
  <c r="K38" i="8"/>
  <c r="J38" i="8"/>
  <c r="I38" i="8"/>
  <c r="H38" i="8"/>
  <c r="G38" i="8"/>
  <c r="F38" i="8"/>
  <c r="E38" i="8"/>
  <c r="D38" i="8"/>
  <c r="C38" i="8"/>
  <c r="P38" i="8" s="1"/>
  <c r="N34" i="8"/>
  <c r="M34" i="8"/>
  <c r="L34" i="8"/>
  <c r="K34" i="8"/>
  <c r="J34" i="8"/>
  <c r="I34" i="8"/>
  <c r="H34" i="8"/>
  <c r="G34" i="8"/>
  <c r="F34" i="8"/>
  <c r="E34" i="8"/>
  <c r="D34" i="8"/>
  <c r="C34" i="8"/>
  <c r="P34" i="8" s="1"/>
  <c r="N32" i="8"/>
  <c r="M32" i="8"/>
  <c r="L32" i="8"/>
  <c r="K32" i="8"/>
  <c r="J32" i="8"/>
  <c r="I32" i="8"/>
  <c r="H32" i="8"/>
  <c r="G32" i="8"/>
  <c r="F32" i="8"/>
  <c r="E32" i="8"/>
  <c r="D32" i="8"/>
  <c r="C32" i="8"/>
  <c r="P32" i="8" s="1"/>
  <c r="N30" i="8"/>
  <c r="M30" i="8"/>
  <c r="L30" i="8"/>
  <c r="K30" i="8"/>
  <c r="J30" i="8"/>
  <c r="I30" i="8"/>
  <c r="H30" i="8"/>
  <c r="G30" i="8"/>
  <c r="F30" i="8"/>
  <c r="E30" i="8"/>
  <c r="D30" i="8"/>
  <c r="C30" i="8"/>
  <c r="P30" i="8" s="1"/>
  <c r="N28" i="8"/>
  <c r="M28" i="8"/>
  <c r="L28" i="8"/>
  <c r="K28" i="8"/>
  <c r="J28" i="8"/>
  <c r="I28" i="8"/>
  <c r="H28" i="8"/>
  <c r="G28" i="8"/>
  <c r="F28" i="8"/>
  <c r="E28" i="8"/>
  <c r="D28" i="8"/>
  <c r="C28" i="8"/>
  <c r="N24" i="8"/>
  <c r="M24" i="8"/>
  <c r="L24" i="8"/>
  <c r="K24" i="8"/>
  <c r="J24" i="8"/>
  <c r="I24" i="8"/>
  <c r="H24" i="8"/>
  <c r="G24" i="8"/>
  <c r="F24" i="8"/>
  <c r="E24" i="8"/>
  <c r="D24" i="8"/>
  <c r="C24" i="8"/>
  <c r="P24" i="8" s="1"/>
  <c r="N22" i="8"/>
  <c r="M22" i="8"/>
  <c r="L22" i="8"/>
  <c r="K22" i="8"/>
  <c r="J22" i="8"/>
  <c r="I22" i="8"/>
  <c r="H22" i="8"/>
  <c r="G22" i="8"/>
  <c r="F22" i="8"/>
  <c r="E22" i="8"/>
  <c r="D22" i="8"/>
  <c r="C22" i="8"/>
  <c r="P22" i="8" s="1"/>
  <c r="N20" i="8"/>
  <c r="M20" i="8"/>
  <c r="L20" i="8"/>
  <c r="K20" i="8"/>
  <c r="J20" i="8"/>
  <c r="I20" i="8"/>
  <c r="H20" i="8"/>
  <c r="G20" i="8"/>
  <c r="F20" i="8"/>
  <c r="E20" i="8"/>
  <c r="D20" i="8"/>
  <c r="C20" i="8"/>
  <c r="P20" i="8" s="1"/>
  <c r="N18" i="8"/>
  <c r="M18" i="8"/>
  <c r="L18" i="8"/>
  <c r="K18" i="8"/>
  <c r="J18" i="8"/>
  <c r="I18" i="8"/>
  <c r="H18" i="8"/>
  <c r="G18" i="8"/>
  <c r="F18" i="8"/>
  <c r="E18" i="8"/>
  <c r="D18" i="8"/>
  <c r="C18" i="8"/>
  <c r="P18" i="8" s="1"/>
  <c r="N16" i="8"/>
  <c r="M16" i="8"/>
  <c r="L16" i="8"/>
  <c r="K16" i="8"/>
  <c r="J16" i="8"/>
  <c r="I16" i="8"/>
  <c r="H16" i="8"/>
  <c r="G16" i="8"/>
  <c r="F16" i="8"/>
  <c r="E16" i="8"/>
  <c r="D16" i="8"/>
  <c r="C16" i="8"/>
  <c r="P16" i="8" s="1"/>
  <c r="N14" i="8"/>
  <c r="M14" i="8"/>
  <c r="L14" i="8"/>
  <c r="K14" i="8"/>
  <c r="J14" i="8"/>
  <c r="I14" i="8"/>
  <c r="H14" i="8"/>
  <c r="G14" i="8"/>
  <c r="F14" i="8"/>
  <c r="E14" i="8"/>
  <c r="D14" i="8"/>
  <c r="C14" i="8"/>
  <c r="P14" i="8" s="1"/>
  <c r="N12" i="8"/>
  <c r="M12" i="8"/>
  <c r="L12" i="8"/>
  <c r="K12" i="8"/>
  <c r="J12" i="8"/>
  <c r="I12" i="8"/>
  <c r="H12" i="8"/>
  <c r="G12" i="8"/>
  <c r="F12" i="8"/>
  <c r="E12" i="8"/>
  <c r="D12" i="8"/>
  <c r="C12" i="8"/>
  <c r="P12" i="8" s="1"/>
  <c r="N10" i="8"/>
  <c r="M10" i="8"/>
  <c r="L10" i="8"/>
  <c r="K10" i="8"/>
  <c r="J10" i="8"/>
  <c r="I10" i="8"/>
  <c r="H10" i="8"/>
  <c r="G10" i="8"/>
  <c r="F10" i="8"/>
  <c r="E10" i="8"/>
  <c r="D10" i="8"/>
  <c r="C10" i="8"/>
  <c r="P10" i="8" s="1"/>
  <c r="N8" i="8"/>
  <c r="M8" i="8"/>
  <c r="L8" i="8"/>
  <c r="K8" i="8"/>
  <c r="J8" i="8"/>
  <c r="I8" i="8"/>
  <c r="H8" i="8"/>
  <c r="G8" i="8"/>
  <c r="F8" i="8"/>
  <c r="E8" i="8"/>
  <c r="D8" i="8"/>
  <c r="C8" i="8"/>
  <c r="P8" i="8" s="1"/>
  <c r="N6" i="8"/>
  <c r="M6" i="8"/>
  <c r="L6" i="8"/>
  <c r="K6" i="8"/>
  <c r="J6" i="8"/>
  <c r="I6" i="8"/>
  <c r="H6" i="8"/>
  <c r="G6" i="8"/>
  <c r="F6" i="8"/>
  <c r="E6" i="8"/>
  <c r="D6" i="8"/>
  <c r="C6" i="8"/>
  <c r="P6" i="8" s="1"/>
  <c r="N4" i="8"/>
  <c r="M4" i="8"/>
  <c r="L4" i="8"/>
  <c r="K4" i="8"/>
  <c r="J4" i="8"/>
  <c r="I4" i="8"/>
  <c r="H4" i="8"/>
  <c r="G4" i="8"/>
  <c r="F4" i="8"/>
  <c r="E4" i="8"/>
  <c r="P4" i="8"/>
  <c r="I22" i="15" l="1"/>
  <c r="P198" i="8"/>
  <c r="P118" i="8"/>
  <c r="D7" i="5"/>
  <c r="E7" i="5"/>
  <c r="G7" i="5"/>
  <c r="M7" i="5"/>
  <c r="K7" i="5" l="1"/>
  <c r="F7" i="5"/>
  <c r="C7" i="5"/>
  <c r="J7" i="5"/>
  <c r="P12" i="5"/>
  <c r="I7" i="5"/>
  <c r="N7" i="5"/>
  <c r="L7" i="5"/>
  <c r="H7" i="5"/>
  <c r="N31" i="4"/>
  <c r="Q11" i="5" l="1"/>
  <c r="P7" i="5"/>
  <c r="N1642" i="4"/>
  <c r="N1620" i="4"/>
  <c r="N1598" i="4"/>
  <c r="N1576" i="4"/>
  <c r="N1554" i="4"/>
  <c r="N1532" i="4"/>
  <c r="N1510" i="4"/>
  <c r="N1488" i="4"/>
  <c r="N1466" i="4"/>
  <c r="N1444" i="4"/>
  <c r="N1422" i="4"/>
  <c r="N1400" i="4"/>
  <c r="N1378" i="4"/>
  <c r="N1356" i="4"/>
  <c r="N1334" i="4"/>
  <c r="N1312" i="4"/>
  <c r="N1290" i="4"/>
  <c r="N1268" i="4"/>
  <c r="N1246" i="4"/>
  <c r="N1224" i="4"/>
  <c r="N1202" i="4"/>
  <c r="N1180" i="4"/>
  <c r="N1158" i="4"/>
  <c r="N1136" i="4"/>
  <c r="N1114" i="4"/>
  <c r="N1092" i="4"/>
  <c r="N1070" i="4"/>
  <c r="N1048" i="4"/>
  <c r="N1026" i="4"/>
  <c r="N1004" i="4"/>
  <c r="N982" i="4"/>
  <c r="N960" i="4"/>
  <c r="N938" i="4"/>
  <c r="N916" i="4"/>
  <c r="N894" i="4"/>
  <c r="N872" i="4"/>
  <c r="N850" i="4"/>
  <c r="N828" i="4"/>
  <c r="N806" i="4"/>
  <c r="N784" i="4"/>
  <c r="N762" i="4"/>
  <c r="N740" i="4"/>
  <c r="N718" i="4"/>
  <c r="N696" i="4"/>
  <c r="N674" i="4"/>
  <c r="N652" i="4"/>
  <c r="N630" i="4"/>
  <c r="N608" i="4"/>
  <c r="N586" i="4"/>
  <c r="N564" i="4"/>
  <c r="N542" i="4"/>
  <c r="N520" i="4"/>
  <c r="N498" i="4"/>
  <c r="N476" i="4"/>
  <c r="N454" i="4"/>
  <c r="N432" i="4"/>
  <c r="N388" i="4"/>
  <c r="N366" i="4"/>
  <c r="N322" i="4"/>
  <c r="N256" i="4"/>
  <c r="N234" i="4"/>
  <c r="N212" i="4"/>
  <c r="N190" i="4"/>
  <c r="N168" i="4"/>
  <c r="N147" i="4"/>
  <c r="N124" i="4"/>
  <c r="N102" i="4"/>
  <c r="N80" i="4"/>
  <c r="N58" i="4"/>
  <c r="Q12" i="5" l="1"/>
  <c r="Q13" i="5"/>
  <c r="Q14" i="5"/>
  <c r="Q15" i="5"/>
  <c r="Q16" i="5"/>
  <c r="Q17" i="5"/>
  <c r="Q18" i="5"/>
  <c r="Q19" i="5"/>
  <c r="Q20" i="5"/>
  <c r="Q21" i="5"/>
  <c r="Q33" i="5"/>
  <c r="Q34" i="5"/>
  <c r="Q35" i="5"/>
  <c r="Q36" i="5"/>
  <c r="Q48" i="5"/>
  <c r="Q49" i="5"/>
  <c r="Q50" i="5"/>
  <c r="Q64" i="5"/>
  <c r="Q65" i="5"/>
  <c r="Q66" i="5"/>
  <c r="Q67" i="5"/>
  <c r="Q80" i="5"/>
  <c r="Q81" i="5"/>
  <c r="Q82" i="5"/>
  <c r="Q83" i="5"/>
  <c r="Q95" i="5"/>
  <c r="Q96" i="5"/>
  <c r="Q97" i="5"/>
  <c r="Q110" i="5"/>
  <c r="Q111" i="5"/>
  <c r="Q124" i="5"/>
  <c r="Q125" i="5"/>
  <c r="Q126" i="5"/>
  <c r="Q138" i="5"/>
  <c r="Q139" i="5"/>
  <c r="Q140" i="5"/>
  <c r="Q153" i="5"/>
  <c r="Q154" i="5"/>
  <c r="Q155" i="5"/>
  <c r="Q172" i="5"/>
  <c r="Q173" i="5"/>
  <c r="Q174" i="5"/>
  <c r="Q175" i="5"/>
  <c r="Q176" i="5"/>
  <c r="Q177" i="5"/>
  <c r="Q178" i="5"/>
  <c r="Q192" i="5"/>
  <c r="Q193" i="5"/>
  <c r="Q194" i="5"/>
  <c r="Q195" i="5"/>
  <c r="Q208" i="5"/>
  <c r="Q209" i="5"/>
  <c r="Q222" i="5"/>
  <c r="Q223" i="5"/>
  <c r="Q224" i="5"/>
  <c r="Q225" i="5"/>
  <c r="Q238" i="5"/>
  <c r="Q239" i="5"/>
  <c r="Q240" i="5"/>
  <c r="Q253" i="5"/>
  <c r="Q254" i="5"/>
  <c r="Q255" i="5"/>
  <c r="Q256" i="5"/>
  <c r="Q268" i="5"/>
  <c r="Q269" i="5"/>
  <c r="Q270" i="5"/>
  <c r="Q271" i="5"/>
  <c r="Q272" i="5"/>
  <c r="Q284" i="5"/>
  <c r="Q285" i="5"/>
  <c r="Q286" i="5"/>
  <c r="Q312" i="5"/>
  <c r="Q325" i="5"/>
  <c r="Q326" i="5"/>
  <c r="Q327" i="5"/>
  <c r="Q341" i="5"/>
  <c r="Q342" i="5"/>
  <c r="Q343" i="5"/>
  <c r="Q344" i="5"/>
  <c r="Q357" i="5"/>
  <c r="Q358" i="5"/>
  <c r="Q359" i="5"/>
  <c r="Q373" i="5"/>
  <c r="Q374" i="5"/>
  <c r="Q386" i="5"/>
  <c r="Q387" i="5"/>
  <c r="Q400" i="5"/>
  <c r="Q401" i="5"/>
  <c r="Q402" i="5"/>
  <c r="N1641" i="4"/>
  <c r="N1638" i="4"/>
  <c r="N1619" i="4"/>
  <c r="N1616" i="4"/>
  <c r="N1597" i="4"/>
  <c r="N1594" i="4"/>
  <c r="N1575" i="4"/>
  <c r="N1572" i="4"/>
  <c r="N1553" i="4"/>
  <c r="N1550" i="4"/>
  <c r="N1531" i="4"/>
  <c r="N1528" i="4"/>
  <c r="N1509" i="4"/>
  <c r="N1506" i="4"/>
  <c r="N1487" i="4"/>
  <c r="N1484" i="4"/>
  <c r="N1465" i="4"/>
  <c r="N1462" i="4"/>
  <c r="N1443" i="4"/>
  <c r="N1421" i="4"/>
  <c r="N1440" i="4"/>
  <c r="N1418" i="4"/>
  <c r="N1399" i="4"/>
  <c r="N1396" i="4"/>
  <c r="N1377" i="4"/>
  <c r="N1374" i="4"/>
  <c r="N1355" i="4"/>
  <c r="N1352" i="4"/>
  <c r="N1333" i="4"/>
  <c r="N1330" i="4"/>
  <c r="N1311" i="4"/>
  <c r="N1308" i="4"/>
  <c r="N1289" i="4"/>
  <c r="N1286" i="4"/>
  <c r="N1267" i="4"/>
  <c r="N1264" i="4"/>
  <c r="N1245" i="4"/>
  <c r="N1242" i="4"/>
  <c r="N1223" i="4"/>
  <c r="N1220" i="4"/>
  <c r="N1201" i="4"/>
  <c r="N1198" i="4"/>
  <c r="N1179" i="4"/>
  <c r="N1176" i="4"/>
  <c r="N1157" i="4"/>
  <c r="N1154" i="4"/>
  <c r="N1135" i="4"/>
  <c r="N1132" i="4"/>
  <c r="N1113" i="4"/>
  <c r="N1110" i="4"/>
  <c r="N1091" i="4"/>
  <c r="N1088" i="4"/>
  <c r="N1069" i="4"/>
  <c r="N1066" i="4"/>
  <c r="N1047" i="4"/>
  <c r="N1044" i="4"/>
  <c r="N1025" i="4"/>
  <c r="N1022" i="4"/>
  <c r="N1003" i="4"/>
  <c r="N1000" i="4"/>
  <c r="N981" i="4"/>
  <c r="N978" i="4"/>
  <c r="N959" i="4"/>
  <c r="N956" i="4"/>
  <c r="N937" i="4"/>
  <c r="N934" i="4"/>
  <c r="N915" i="4"/>
  <c r="N912" i="4"/>
  <c r="N893" i="4"/>
  <c r="N890" i="4"/>
  <c r="N871" i="4"/>
  <c r="N868" i="4"/>
  <c r="N849" i="4"/>
  <c r="N846" i="4"/>
  <c r="N827" i="4"/>
  <c r="N824" i="4"/>
  <c r="N805" i="4"/>
  <c r="N802" i="4"/>
  <c r="N783" i="4"/>
  <c r="N780" i="4"/>
  <c r="N761" i="4"/>
  <c r="N758" i="4"/>
  <c r="N739" i="4"/>
  <c r="N736" i="4"/>
  <c r="N717" i="4"/>
  <c r="N714" i="4"/>
  <c r="N695" i="4"/>
  <c r="N692" i="4"/>
  <c r="N673" i="4"/>
  <c r="N670" i="4"/>
  <c r="N651" i="4"/>
  <c r="N648" i="4"/>
  <c r="N629" i="4"/>
  <c r="N626" i="4"/>
  <c r="N607" i="4"/>
  <c r="N604" i="4"/>
  <c r="N585" i="4"/>
  <c r="N582" i="4"/>
  <c r="N563" i="4"/>
  <c r="N560" i="4"/>
  <c r="N541" i="4"/>
  <c r="N538" i="4"/>
  <c r="N519" i="4"/>
  <c r="N516" i="4"/>
  <c r="N497" i="4"/>
  <c r="N494" i="4"/>
  <c r="N475" i="4"/>
  <c r="N472" i="4"/>
  <c r="N453" i="4"/>
  <c r="N450" i="4"/>
  <c r="N431" i="4"/>
  <c r="N428" i="4"/>
  <c r="N409" i="4"/>
  <c r="N406" i="4"/>
  <c r="N387" i="4"/>
  <c r="N384" i="4"/>
  <c r="N365" i="4"/>
  <c r="N362" i="4"/>
  <c r="N343" i="4"/>
  <c r="N340" i="4"/>
  <c r="N321" i="4"/>
  <c r="N318" i="4"/>
  <c r="N277" i="4" l="1"/>
  <c r="N255" i="4"/>
  <c r="N233" i="4"/>
  <c r="N230" i="4"/>
  <c r="N211" i="4"/>
  <c r="N208" i="4"/>
  <c r="N189" i="4"/>
  <c r="N167" i="4"/>
  <c r="N164" i="4"/>
  <c r="N146" i="4"/>
  <c r="N143" i="4"/>
  <c r="N123" i="4"/>
  <c r="N120" i="4"/>
  <c r="N101" i="4"/>
  <c r="N98" i="4"/>
  <c r="N79" i="4"/>
  <c r="N76" i="4"/>
  <c r="N57" i="4"/>
  <c r="N54" i="4"/>
  <c r="N34" i="4"/>
  <c r="D1644" i="4" l="1"/>
  <c r="C1640" i="4"/>
  <c r="C1639" i="4"/>
  <c r="C1638" i="4"/>
  <c r="D1638" i="4" s="1"/>
  <c r="C1637" i="4"/>
  <c r="D1637" i="4" s="1"/>
  <c r="C1636" i="4"/>
  <c r="D1636" i="4" s="1"/>
  <c r="C1635" i="4"/>
  <c r="D1635" i="4" s="1"/>
  <c r="C1634" i="4"/>
  <c r="D1634" i="4" s="1"/>
  <c r="C1633" i="4"/>
  <c r="D1633" i="4" s="1"/>
  <c r="C1632" i="4"/>
  <c r="D1632" i="4" s="1"/>
  <c r="C1631" i="4"/>
  <c r="D1631" i="4" s="1"/>
  <c r="C1630" i="4"/>
  <c r="D1630" i="4" s="1"/>
  <c r="C1629" i="4"/>
  <c r="C1628" i="4"/>
  <c r="D1628" i="4" s="1"/>
  <c r="C1627" i="4"/>
  <c r="D1627" i="4" s="1"/>
  <c r="B1642" i="4"/>
  <c r="B1641" i="4"/>
  <c r="D1622" i="4"/>
  <c r="C1618" i="4"/>
  <c r="C1617" i="4"/>
  <c r="C1616" i="4"/>
  <c r="D1616" i="4" s="1"/>
  <c r="C1615" i="4"/>
  <c r="D1615" i="4" s="1"/>
  <c r="C1614" i="4"/>
  <c r="D1614" i="4" s="1"/>
  <c r="C1613" i="4"/>
  <c r="D1613" i="4" s="1"/>
  <c r="C1612" i="4"/>
  <c r="D1612" i="4" s="1"/>
  <c r="C1611" i="4"/>
  <c r="D1611" i="4" s="1"/>
  <c r="C1610" i="4"/>
  <c r="D1610" i="4" s="1"/>
  <c r="C1609" i="4"/>
  <c r="D1609" i="4" s="1"/>
  <c r="C1608" i="4"/>
  <c r="D1608" i="4" s="1"/>
  <c r="C1607" i="4"/>
  <c r="D1607" i="4" s="1"/>
  <c r="C1606" i="4"/>
  <c r="D1606" i="4" s="1"/>
  <c r="C1605" i="4"/>
  <c r="D1605" i="4" s="1"/>
  <c r="B1620" i="4"/>
  <c r="B1619" i="4"/>
  <c r="D1600" i="4"/>
  <c r="C1596" i="4"/>
  <c r="C1595" i="4"/>
  <c r="C1594" i="4"/>
  <c r="D1594" i="4" s="1"/>
  <c r="C1593" i="4"/>
  <c r="D1593" i="4" s="1"/>
  <c r="C1592" i="4"/>
  <c r="D1592" i="4" s="1"/>
  <c r="C1591" i="4"/>
  <c r="D1591" i="4" s="1"/>
  <c r="C1590" i="4"/>
  <c r="D1590" i="4" s="1"/>
  <c r="C1589" i="4"/>
  <c r="D1589" i="4" s="1"/>
  <c r="C1588" i="4"/>
  <c r="D1588" i="4" s="1"/>
  <c r="C1587" i="4"/>
  <c r="D1587" i="4" s="1"/>
  <c r="C1586" i="4"/>
  <c r="D1586" i="4" s="1"/>
  <c r="C1585" i="4"/>
  <c r="C1584" i="4"/>
  <c r="D1584" i="4" s="1"/>
  <c r="C1583" i="4"/>
  <c r="D1583" i="4" s="1"/>
  <c r="B1598" i="4"/>
  <c r="B1597" i="4"/>
  <c r="D1578" i="4"/>
  <c r="C1574" i="4"/>
  <c r="C1573" i="4"/>
  <c r="C1578" i="4" s="1"/>
  <c r="C1572" i="4"/>
  <c r="D1572" i="4" s="1"/>
  <c r="C1571" i="4"/>
  <c r="D1571" i="4" s="1"/>
  <c r="C1570" i="4"/>
  <c r="D1570" i="4" s="1"/>
  <c r="C1569" i="4"/>
  <c r="D1569" i="4" s="1"/>
  <c r="C1568" i="4"/>
  <c r="D1568" i="4" s="1"/>
  <c r="C1567" i="4"/>
  <c r="D1567" i="4" s="1"/>
  <c r="C1566" i="4"/>
  <c r="D1566" i="4" s="1"/>
  <c r="C1565" i="4"/>
  <c r="D1565" i="4" s="1"/>
  <c r="C1564" i="4"/>
  <c r="D1564" i="4" s="1"/>
  <c r="C1563" i="4"/>
  <c r="C1562" i="4"/>
  <c r="D1562" i="4" s="1"/>
  <c r="C1561" i="4"/>
  <c r="D1561" i="4" s="1"/>
  <c r="B1576" i="4"/>
  <c r="B1575" i="4"/>
  <c r="D1556" i="4"/>
  <c r="C1552" i="4"/>
  <c r="C1551" i="4"/>
  <c r="C1550" i="4"/>
  <c r="D1550" i="4" s="1"/>
  <c r="C1549" i="4"/>
  <c r="D1549" i="4" s="1"/>
  <c r="C1548" i="4"/>
  <c r="D1548" i="4" s="1"/>
  <c r="C1547" i="4"/>
  <c r="D1547" i="4" s="1"/>
  <c r="C1546" i="4"/>
  <c r="D1546" i="4" s="1"/>
  <c r="C1545" i="4"/>
  <c r="D1545" i="4" s="1"/>
  <c r="C1544" i="4"/>
  <c r="D1544" i="4" s="1"/>
  <c r="C1543" i="4"/>
  <c r="D1543" i="4" s="1"/>
  <c r="C1542" i="4"/>
  <c r="D1542" i="4" s="1"/>
  <c r="C1541" i="4"/>
  <c r="D1541" i="4" s="1"/>
  <c r="C1540" i="4"/>
  <c r="D1540" i="4" s="1"/>
  <c r="C1539" i="4"/>
  <c r="D1539" i="4" s="1"/>
  <c r="B1554" i="4"/>
  <c r="B1553" i="4"/>
  <c r="D1534" i="4"/>
  <c r="C1530" i="4"/>
  <c r="C1529" i="4"/>
  <c r="C1528" i="4"/>
  <c r="D1528" i="4" s="1"/>
  <c r="C1527" i="4"/>
  <c r="D1527" i="4" s="1"/>
  <c r="C1526" i="4"/>
  <c r="D1526" i="4" s="1"/>
  <c r="C1525" i="4"/>
  <c r="D1525" i="4" s="1"/>
  <c r="C1524" i="4"/>
  <c r="D1524" i="4" s="1"/>
  <c r="C1523" i="4"/>
  <c r="D1523" i="4" s="1"/>
  <c r="C1522" i="4"/>
  <c r="D1522" i="4" s="1"/>
  <c r="C1521" i="4"/>
  <c r="D1521" i="4" s="1"/>
  <c r="C1520" i="4"/>
  <c r="D1520" i="4" s="1"/>
  <c r="C1519" i="4"/>
  <c r="C1518" i="4"/>
  <c r="D1518" i="4" s="1"/>
  <c r="C1517" i="4"/>
  <c r="D1517" i="4" s="1"/>
  <c r="B1532" i="4"/>
  <c r="B1531" i="4"/>
  <c r="D1512" i="4"/>
  <c r="C1508" i="4"/>
  <c r="C1507" i="4"/>
  <c r="C1506" i="4"/>
  <c r="D1506" i="4" s="1"/>
  <c r="C1505" i="4"/>
  <c r="D1505" i="4" s="1"/>
  <c r="C1504" i="4"/>
  <c r="D1504" i="4" s="1"/>
  <c r="C1503" i="4"/>
  <c r="D1503" i="4" s="1"/>
  <c r="C1502" i="4"/>
  <c r="D1502" i="4" s="1"/>
  <c r="C1501" i="4"/>
  <c r="D1501" i="4" s="1"/>
  <c r="C1500" i="4"/>
  <c r="D1500" i="4" s="1"/>
  <c r="C1499" i="4"/>
  <c r="D1499" i="4" s="1"/>
  <c r="C1498" i="4"/>
  <c r="D1498" i="4" s="1"/>
  <c r="C1497" i="4"/>
  <c r="C1496" i="4"/>
  <c r="D1496" i="4" s="1"/>
  <c r="C1495" i="4"/>
  <c r="D1495" i="4" s="1"/>
  <c r="B1510" i="4"/>
  <c r="B1509" i="4"/>
  <c r="D1490" i="4"/>
  <c r="C1486" i="4"/>
  <c r="C1485" i="4"/>
  <c r="C1484" i="4"/>
  <c r="D1484" i="4" s="1"/>
  <c r="C1483" i="4"/>
  <c r="D1483" i="4" s="1"/>
  <c r="C1482" i="4"/>
  <c r="D1482" i="4" s="1"/>
  <c r="C1481" i="4"/>
  <c r="D1481" i="4" s="1"/>
  <c r="C1480" i="4"/>
  <c r="D1480" i="4" s="1"/>
  <c r="C1479" i="4"/>
  <c r="D1479" i="4" s="1"/>
  <c r="C1478" i="4"/>
  <c r="D1478" i="4" s="1"/>
  <c r="C1477" i="4"/>
  <c r="D1477" i="4" s="1"/>
  <c r="C1476" i="4"/>
  <c r="D1476" i="4" s="1"/>
  <c r="C1475" i="4"/>
  <c r="D1475" i="4" s="1"/>
  <c r="C1474" i="4"/>
  <c r="D1474" i="4" s="1"/>
  <c r="C1473" i="4"/>
  <c r="D1473" i="4" s="1"/>
  <c r="B1488" i="4"/>
  <c r="B1487" i="4"/>
  <c r="D1468" i="4"/>
  <c r="C1464" i="4"/>
  <c r="C1463" i="4"/>
  <c r="C1468" i="4" s="1"/>
  <c r="C1462" i="4"/>
  <c r="D1462" i="4" s="1"/>
  <c r="C1461" i="4"/>
  <c r="D1461" i="4" s="1"/>
  <c r="C1460" i="4"/>
  <c r="D1460" i="4" s="1"/>
  <c r="C1459" i="4"/>
  <c r="D1459" i="4" s="1"/>
  <c r="C1458" i="4"/>
  <c r="D1458" i="4" s="1"/>
  <c r="C1457" i="4"/>
  <c r="D1457" i="4" s="1"/>
  <c r="C1456" i="4"/>
  <c r="D1456" i="4" s="1"/>
  <c r="C1455" i="4"/>
  <c r="D1455" i="4" s="1"/>
  <c r="C1454" i="4"/>
  <c r="D1454" i="4" s="1"/>
  <c r="C1453" i="4"/>
  <c r="D1453" i="4" s="1"/>
  <c r="C1452" i="4"/>
  <c r="D1452" i="4" s="1"/>
  <c r="C1451" i="4"/>
  <c r="D1451" i="4" s="1"/>
  <c r="B1466" i="4"/>
  <c r="B1465" i="4"/>
  <c r="D1446" i="4"/>
  <c r="C1442" i="4"/>
  <c r="C1441" i="4"/>
  <c r="C1440" i="4"/>
  <c r="D1440" i="4" s="1"/>
  <c r="C1439" i="4"/>
  <c r="D1439" i="4" s="1"/>
  <c r="C1438" i="4"/>
  <c r="D1438" i="4" s="1"/>
  <c r="C1437" i="4"/>
  <c r="D1437" i="4" s="1"/>
  <c r="C1436" i="4"/>
  <c r="D1436" i="4" s="1"/>
  <c r="C1435" i="4"/>
  <c r="D1435" i="4" s="1"/>
  <c r="C1434" i="4"/>
  <c r="D1434" i="4" s="1"/>
  <c r="C1433" i="4"/>
  <c r="D1433" i="4" s="1"/>
  <c r="C1432" i="4"/>
  <c r="D1432" i="4" s="1"/>
  <c r="C1431" i="4"/>
  <c r="C1430" i="4"/>
  <c r="D1430" i="4" s="1"/>
  <c r="C1429" i="4"/>
  <c r="D1429" i="4" s="1"/>
  <c r="B1444" i="4"/>
  <c r="B1443" i="4"/>
  <c r="D1424" i="4"/>
  <c r="C1420" i="4"/>
  <c r="C1419" i="4"/>
  <c r="C1418" i="4"/>
  <c r="D1418" i="4" s="1"/>
  <c r="C1417" i="4"/>
  <c r="D1417" i="4" s="1"/>
  <c r="C1416" i="4"/>
  <c r="D1416" i="4" s="1"/>
  <c r="C1415" i="4"/>
  <c r="D1415" i="4" s="1"/>
  <c r="C1414" i="4"/>
  <c r="D1414" i="4" s="1"/>
  <c r="C1413" i="4"/>
  <c r="D1413" i="4" s="1"/>
  <c r="C1412" i="4"/>
  <c r="D1412" i="4" s="1"/>
  <c r="C1411" i="4"/>
  <c r="D1411" i="4" s="1"/>
  <c r="C1410" i="4"/>
  <c r="D1410" i="4" s="1"/>
  <c r="C1409" i="4"/>
  <c r="D1409" i="4" s="1"/>
  <c r="C1408" i="4"/>
  <c r="D1408" i="4" s="1"/>
  <c r="C1407" i="4"/>
  <c r="B1422" i="4"/>
  <c r="B1421" i="4"/>
  <c r="D1402" i="4"/>
  <c r="C1398" i="4"/>
  <c r="C1397" i="4"/>
  <c r="C1396" i="4"/>
  <c r="D1396" i="4" s="1"/>
  <c r="C1395" i="4"/>
  <c r="D1395" i="4" s="1"/>
  <c r="C1394" i="4"/>
  <c r="D1394" i="4" s="1"/>
  <c r="C1393" i="4"/>
  <c r="D1393" i="4" s="1"/>
  <c r="C1392" i="4"/>
  <c r="D1392" i="4" s="1"/>
  <c r="C1391" i="4"/>
  <c r="D1391" i="4" s="1"/>
  <c r="C1390" i="4"/>
  <c r="D1390" i="4" s="1"/>
  <c r="C1389" i="4"/>
  <c r="D1389" i="4" s="1"/>
  <c r="C1388" i="4"/>
  <c r="D1388" i="4" s="1"/>
  <c r="C1387" i="4"/>
  <c r="D1387" i="4" s="1"/>
  <c r="C1386" i="4"/>
  <c r="D1386" i="4" s="1"/>
  <c r="C1385" i="4"/>
  <c r="B1400" i="4"/>
  <c r="B1399" i="4"/>
  <c r="D1380" i="4"/>
  <c r="C1376" i="4"/>
  <c r="C1375" i="4"/>
  <c r="C1374" i="4"/>
  <c r="D1374" i="4" s="1"/>
  <c r="C1373" i="4"/>
  <c r="D1373" i="4" s="1"/>
  <c r="C1372" i="4"/>
  <c r="D1372" i="4" s="1"/>
  <c r="C1371" i="4"/>
  <c r="D1371" i="4" s="1"/>
  <c r="C1370" i="4"/>
  <c r="D1370" i="4" s="1"/>
  <c r="C1369" i="4"/>
  <c r="D1369" i="4" s="1"/>
  <c r="C1368" i="4"/>
  <c r="D1368" i="4" s="1"/>
  <c r="C1367" i="4"/>
  <c r="D1367" i="4" s="1"/>
  <c r="C1366" i="4"/>
  <c r="D1366" i="4" s="1"/>
  <c r="C1365" i="4"/>
  <c r="D1365" i="4" s="1"/>
  <c r="C1364" i="4"/>
  <c r="D1364" i="4" s="1"/>
  <c r="C1363" i="4"/>
  <c r="B1378" i="4"/>
  <c r="B1377" i="4"/>
  <c r="D1358" i="4"/>
  <c r="C1354" i="4"/>
  <c r="C1353" i="4"/>
  <c r="C1352" i="4"/>
  <c r="D1352" i="4" s="1"/>
  <c r="C1351" i="4"/>
  <c r="D1351" i="4" s="1"/>
  <c r="C1350" i="4"/>
  <c r="D1350" i="4" s="1"/>
  <c r="C1349" i="4"/>
  <c r="D1349" i="4" s="1"/>
  <c r="C1348" i="4"/>
  <c r="D1348" i="4" s="1"/>
  <c r="C1347" i="4"/>
  <c r="D1347" i="4" s="1"/>
  <c r="C1346" i="4"/>
  <c r="D1346" i="4" s="1"/>
  <c r="C1345" i="4"/>
  <c r="D1345" i="4" s="1"/>
  <c r="C1344" i="4"/>
  <c r="D1344" i="4" s="1"/>
  <c r="C1343" i="4"/>
  <c r="D1343" i="4" s="1"/>
  <c r="C1342" i="4"/>
  <c r="D1342" i="4" s="1"/>
  <c r="C1341" i="4"/>
  <c r="D1341" i="4" s="1"/>
  <c r="B1356" i="4"/>
  <c r="B1355" i="4"/>
  <c r="D1336" i="4"/>
  <c r="C1332" i="4"/>
  <c r="C1331" i="4"/>
  <c r="C1330" i="4"/>
  <c r="D1330" i="4" s="1"/>
  <c r="C1329" i="4"/>
  <c r="D1329" i="4" s="1"/>
  <c r="C1328" i="4"/>
  <c r="D1328" i="4" s="1"/>
  <c r="C1327" i="4"/>
  <c r="D1327" i="4" s="1"/>
  <c r="C1326" i="4"/>
  <c r="D1326" i="4" s="1"/>
  <c r="C1325" i="4"/>
  <c r="D1325" i="4" s="1"/>
  <c r="C1324" i="4"/>
  <c r="D1324" i="4" s="1"/>
  <c r="C1323" i="4"/>
  <c r="D1323" i="4" s="1"/>
  <c r="C1322" i="4"/>
  <c r="D1322" i="4" s="1"/>
  <c r="C1321" i="4"/>
  <c r="C1320" i="4"/>
  <c r="D1320" i="4" s="1"/>
  <c r="C1319" i="4"/>
  <c r="D1319" i="4" s="1"/>
  <c r="B1334" i="4"/>
  <c r="B1333" i="4"/>
  <c r="D1314" i="4"/>
  <c r="C1310" i="4"/>
  <c r="C1309" i="4"/>
  <c r="C1308" i="4"/>
  <c r="D1308" i="4" s="1"/>
  <c r="C1307" i="4"/>
  <c r="D1307" i="4" s="1"/>
  <c r="C1306" i="4"/>
  <c r="D1306" i="4" s="1"/>
  <c r="C1305" i="4"/>
  <c r="D1305" i="4" s="1"/>
  <c r="C1304" i="4"/>
  <c r="D1304" i="4" s="1"/>
  <c r="C1303" i="4"/>
  <c r="D1303" i="4" s="1"/>
  <c r="C1302" i="4"/>
  <c r="D1302" i="4" s="1"/>
  <c r="C1301" i="4"/>
  <c r="D1301" i="4" s="1"/>
  <c r="C1300" i="4"/>
  <c r="D1300" i="4" s="1"/>
  <c r="C1299" i="4"/>
  <c r="C1298" i="4"/>
  <c r="D1298" i="4" s="1"/>
  <c r="C1297" i="4"/>
  <c r="D1297" i="4" s="1"/>
  <c r="B1312" i="4"/>
  <c r="B1311" i="4"/>
  <c r="D1292" i="4"/>
  <c r="C1288" i="4"/>
  <c r="C1287" i="4"/>
  <c r="C1286" i="4"/>
  <c r="D1286" i="4" s="1"/>
  <c r="C1285" i="4"/>
  <c r="D1285" i="4" s="1"/>
  <c r="C1284" i="4"/>
  <c r="D1284" i="4" s="1"/>
  <c r="C1283" i="4"/>
  <c r="D1283" i="4" s="1"/>
  <c r="C1282" i="4"/>
  <c r="D1282" i="4" s="1"/>
  <c r="C1281" i="4"/>
  <c r="D1281" i="4" s="1"/>
  <c r="C1280" i="4"/>
  <c r="D1280" i="4" s="1"/>
  <c r="C1279" i="4"/>
  <c r="D1279" i="4" s="1"/>
  <c r="C1278" i="4"/>
  <c r="D1278" i="4" s="1"/>
  <c r="C1277" i="4"/>
  <c r="D1277" i="4" s="1"/>
  <c r="C1276" i="4"/>
  <c r="D1276" i="4" s="1"/>
  <c r="C1275" i="4"/>
  <c r="D1275" i="4" s="1"/>
  <c r="B1290" i="4"/>
  <c r="B1289" i="4"/>
  <c r="B1291" i="4" s="1"/>
  <c r="D1270" i="4"/>
  <c r="C1266" i="4"/>
  <c r="C1265" i="4"/>
  <c r="C1264" i="4"/>
  <c r="D1264" i="4" s="1"/>
  <c r="C1263" i="4"/>
  <c r="D1263" i="4" s="1"/>
  <c r="C1262" i="4"/>
  <c r="D1262" i="4" s="1"/>
  <c r="C1261" i="4"/>
  <c r="D1261" i="4" s="1"/>
  <c r="C1260" i="4"/>
  <c r="D1260" i="4" s="1"/>
  <c r="C1259" i="4"/>
  <c r="D1259" i="4" s="1"/>
  <c r="C1258" i="4"/>
  <c r="D1258" i="4" s="1"/>
  <c r="C1257" i="4"/>
  <c r="D1257" i="4" s="1"/>
  <c r="C1256" i="4"/>
  <c r="D1256" i="4" s="1"/>
  <c r="C1255" i="4"/>
  <c r="C1254" i="4"/>
  <c r="D1254" i="4" s="1"/>
  <c r="C1253" i="4"/>
  <c r="D1253" i="4" s="1"/>
  <c r="B1268" i="4"/>
  <c r="B1267" i="4"/>
  <c r="D1248" i="4"/>
  <c r="C1244" i="4"/>
  <c r="C1243" i="4"/>
  <c r="C1242" i="4"/>
  <c r="D1242" i="4" s="1"/>
  <c r="C1241" i="4"/>
  <c r="D1241" i="4" s="1"/>
  <c r="C1240" i="4"/>
  <c r="D1240" i="4" s="1"/>
  <c r="C1239" i="4"/>
  <c r="D1239" i="4" s="1"/>
  <c r="C1238" i="4"/>
  <c r="D1238" i="4" s="1"/>
  <c r="C1237" i="4"/>
  <c r="D1237" i="4" s="1"/>
  <c r="C1236" i="4"/>
  <c r="D1236" i="4" s="1"/>
  <c r="C1235" i="4"/>
  <c r="D1235" i="4" s="1"/>
  <c r="C1234" i="4"/>
  <c r="D1234" i="4" s="1"/>
  <c r="C1233" i="4"/>
  <c r="D1233" i="4" s="1"/>
  <c r="C1232" i="4"/>
  <c r="D1232" i="4" s="1"/>
  <c r="C1231" i="4"/>
  <c r="D1231" i="4" s="1"/>
  <c r="B1246" i="4"/>
  <c r="B1245" i="4"/>
  <c r="D1226" i="4"/>
  <c r="C1222" i="4"/>
  <c r="C1221" i="4"/>
  <c r="C1220" i="4"/>
  <c r="D1220" i="4" s="1"/>
  <c r="C1219" i="4"/>
  <c r="D1219" i="4" s="1"/>
  <c r="C1218" i="4"/>
  <c r="D1218" i="4" s="1"/>
  <c r="C1217" i="4"/>
  <c r="D1217" i="4" s="1"/>
  <c r="C1216" i="4"/>
  <c r="D1216" i="4" s="1"/>
  <c r="C1215" i="4"/>
  <c r="D1215" i="4" s="1"/>
  <c r="C1214" i="4"/>
  <c r="D1214" i="4" s="1"/>
  <c r="C1213" i="4"/>
  <c r="D1213" i="4" s="1"/>
  <c r="C1212" i="4"/>
  <c r="D1212" i="4" s="1"/>
  <c r="C1211" i="4"/>
  <c r="D1211" i="4" s="1"/>
  <c r="C1210" i="4"/>
  <c r="D1210" i="4" s="1"/>
  <c r="C1209" i="4"/>
  <c r="D1209" i="4" s="1"/>
  <c r="B1224" i="4"/>
  <c r="B1223" i="4"/>
  <c r="D1204" i="4"/>
  <c r="C1200" i="4"/>
  <c r="C1199" i="4"/>
  <c r="C1198" i="4"/>
  <c r="D1198" i="4" s="1"/>
  <c r="C1197" i="4"/>
  <c r="D1197" i="4" s="1"/>
  <c r="C1196" i="4"/>
  <c r="D1196" i="4" s="1"/>
  <c r="C1195" i="4"/>
  <c r="D1195" i="4" s="1"/>
  <c r="C1194" i="4"/>
  <c r="D1194" i="4" s="1"/>
  <c r="C1193" i="4"/>
  <c r="D1193" i="4" s="1"/>
  <c r="C1192" i="4"/>
  <c r="D1192" i="4" s="1"/>
  <c r="C1191" i="4"/>
  <c r="D1191" i="4" s="1"/>
  <c r="C1190" i="4"/>
  <c r="D1190" i="4" s="1"/>
  <c r="C1189" i="4"/>
  <c r="C1188" i="4"/>
  <c r="D1188" i="4" s="1"/>
  <c r="C1187" i="4"/>
  <c r="D1187" i="4" s="1"/>
  <c r="B1202" i="4"/>
  <c r="B1201" i="4"/>
  <c r="B1203" i="4" s="1"/>
  <c r="D1182" i="4"/>
  <c r="C1178" i="4"/>
  <c r="C1177" i="4"/>
  <c r="C1176" i="4"/>
  <c r="D1176" i="4" s="1"/>
  <c r="C1175" i="4"/>
  <c r="D1175" i="4" s="1"/>
  <c r="C1174" i="4"/>
  <c r="D1174" i="4" s="1"/>
  <c r="C1173" i="4"/>
  <c r="D1173" i="4" s="1"/>
  <c r="C1172" i="4"/>
  <c r="D1172" i="4" s="1"/>
  <c r="C1171" i="4"/>
  <c r="D1171" i="4" s="1"/>
  <c r="C1170" i="4"/>
  <c r="D1170" i="4" s="1"/>
  <c r="C1169" i="4"/>
  <c r="D1169" i="4" s="1"/>
  <c r="C1168" i="4"/>
  <c r="D1168" i="4" s="1"/>
  <c r="C1167" i="4"/>
  <c r="D1167" i="4" s="1"/>
  <c r="C1166" i="4"/>
  <c r="D1166" i="4" s="1"/>
  <c r="C1165" i="4"/>
  <c r="D1165" i="4" s="1"/>
  <c r="B1180" i="4"/>
  <c r="B1179" i="4"/>
  <c r="D1160" i="4"/>
  <c r="C1156" i="4"/>
  <c r="C1155" i="4"/>
  <c r="C1154" i="4"/>
  <c r="D1154" i="4" s="1"/>
  <c r="C1153" i="4"/>
  <c r="D1153" i="4" s="1"/>
  <c r="C1152" i="4"/>
  <c r="D1152" i="4" s="1"/>
  <c r="C1151" i="4"/>
  <c r="D1151" i="4" s="1"/>
  <c r="C1150" i="4"/>
  <c r="D1150" i="4" s="1"/>
  <c r="C1149" i="4"/>
  <c r="D1149" i="4" s="1"/>
  <c r="C1148" i="4"/>
  <c r="D1148" i="4" s="1"/>
  <c r="C1147" i="4"/>
  <c r="D1147" i="4" s="1"/>
  <c r="C1146" i="4"/>
  <c r="D1146" i="4" s="1"/>
  <c r="C1145" i="4"/>
  <c r="D1145" i="4" s="1"/>
  <c r="C1144" i="4"/>
  <c r="D1144" i="4" s="1"/>
  <c r="C1143" i="4"/>
  <c r="D1143" i="4" s="1"/>
  <c r="B1158" i="4"/>
  <c r="B1157" i="4"/>
  <c r="D1138" i="4"/>
  <c r="C1134" i="4"/>
  <c r="C1133" i="4"/>
  <c r="C1132" i="4"/>
  <c r="D1132" i="4" s="1"/>
  <c r="C1131" i="4"/>
  <c r="D1131" i="4" s="1"/>
  <c r="C1130" i="4"/>
  <c r="D1130" i="4" s="1"/>
  <c r="C1129" i="4"/>
  <c r="D1129" i="4" s="1"/>
  <c r="C1128" i="4"/>
  <c r="D1128" i="4" s="1"/>
  <c r="C1127" i="4"/>
  <c r="D1127" i="4" s="1"/>
  <c r="C1126" i="4"/>
  <c r="D1126" i="4" s="1"/>
  <c r="C1125" i="4"/>
  <c r="D1125" i="4" s="1"/>
  <c r="C1124" i="4"/>
  <c r="D1124" i="4" s="1"/>
  <c r="C1123" i="4"/>
  <c r="C1122" i="4"/>
  <c r="D1122" i="4" s="1"/>
  <c r="C1121" i="4"/>
  <c r="D1121" i="4" s="1"/>
  <c r="B1136" i="4"/>
  <c r="B1135" i="4"/>
  <c r="D1116" i="4"/>
  <c r="C1112" i="4"/>
  <c r="C1111" i="4"/>
  <c r="C1110" i="4"/>
  <c r="D1110" i="4" s="1"/>
  <c r="C1109" i="4"/>
  <c r="D1109" i="4" s="1"/>
  <c r="C1108" i="4"/>
  <c r="D1108" i="4" s="1"/>
  <c r="C1107" i="4"/>
  <c r="D1107" i="4" s="1"/>
  <c r="C1106" i="4"/>
  <c r="D1106" i="4" s="1"/>
  <c r="C1105" i="4"/>
  <c r="D1105" i="4" s="1"/>
  <c r="C1104" i="4"/>
  <c r="D1104" i="4" s="1"/>
  <c r="C1103" i="4"/>
  <c r="D1103" i="4" s="1"/>
  <c r="C1102" i="4"/>
  <c r="D1102" i="4" s="1"/>
  <c r="C1101" i="4"/>
  <c r="D1101" i="4" s="1"/>
  <c r="C1100" i="4"/>
  <c r="D1100" i="4" s="1"/>
  <c r="C1099" i="4"/>
  <c r="B1114" i="4"/>
  <c r="B1113" i="4"/>
  <c r="B1115" i="4" s="1"/>
  <c r="D1094" i="4"/>
  <c r="C1090" i="4"/>
  <c r="C1089" i="4"/>
  <c r="C1088" i="4"/>
  <c r="D1088" i="4" s="1"/>
  <c r="C1087" i="4"/>
  <c r="D1087" i="4" s="1"/>
  <c r="C1086" i="4"/>
  <c r="D1086" i="4" s="1"/>
  <c r="C1085" i="4"/>
  <c r="D1085" i="4" s="1"/>
  <c r="C1084" i="4"/>
  <c r="D1084" i="4" s="1"/>
  <c r="C1083" i="4"/>
  <c r="D1083" i="4" s="1"/>
  <c r="C1082" i="4"/>
  <c r="D1082" i="4" s="1"/>
  <c r="C1081" i="4"/>
  <c r="D1081" i="4" s="1"/>
  <c r="C1080" i="4"/>
  <c r="D1080" i="4" s="1"/>
  <c r="C1079" i="4"/>
  <c r="D1079" i="4" s="1"/>
  <c r="C1078" i="4"/>
  <c r="D1078" i="4" s="1"/>
  <c r="C1077" i="4"/>
  <c r="D1077" i="4" s="1"/>
  <c r="B1092" i="4"/>
  <c r="B1091" i="4"/>
  <c r="D1072" i="4"/>
  <c r="C1068" i="4"/>
  <c r="C1067" i="4"/>
  <c r="C1066" i="4"/>
  <c r="D1066" i="4" s="1"/>
  <c r="C1065" i="4"/>
  <c r="D1065" i="4" s="1"/>
  <c r="C1064" i="4"/>
  <c r="D1064" i="4" s="1"/>
  <c r="C1063" i="4"/>
  <c r="D1063" i="4" s="1"/>
  <c r="C1062" i="4"/>
  <c r="D1062" i="4" s="1"/>
  <c r="C1061" i="4"/>
  <c r="D1061" i="4" s="1"/>
  <c r="C1060" i="4"/>
  <c r="D1060" i="4" s="1"/>
  <c r="C1059" i="4"/>
  <c r="D1059" i="4" s="1"/>
  <c r="C1058" i="4"/>
  <c r="D1058" i="4" s="1"/>
  <c r="C1057" i="4"/>
  <c r="D1057" i="4" s="1"/>
  <c r="C1056" i="4"/>
  <c r="D1056" i="4" s="1"/>
  <c r="C1055" i="4"/>
  <c r="D1055" i="4" s="1"/>
  <c r="B1070" i="4"/>
  <c r="B1069" i="4"/>
  <c r="D1050" i="4"/>
  <c r="C1046" i="4"/>
  <c r="C1045" i="4"/>
  <c r="C1044" i="4"/>
  <c r="D1044" i="4" s="1"/>
  <c r="C1043" i="4"/>
  <c r="D1043" i="4" s="1"/>
  <c r="C1042" i="4"/>
  <c r="D1042" i="4" s="1"/>
  <c r="C1041" i="4"/>
  <c r="D1041" i="4" s="1"/>
  <c r="C1040" i="4"/>
  <c r="D1040" i="4" s="1"/>
  <c r="C1039" i="4"/>
  <c r="D1039" i="4" s="1"/>
  <c r="C1038" i="4"/>
  <c r="D1038" i="4" s="1"/>
  <c r="C1037" i="4"/>
  <c r="D1037" i="4" s="1"/>
  <c r="C1036" i="4"/>
  <c r="D1036" i="4" s="1"/>
  <c r="C1035" i="4"/>
  <c r="D1035" i="4" s="1"/>
  <c r="C1034" i="4"/>
  <c r="D1034" i="4" s="1"/>
  <c r="C1033" i="4"/>
  <c r="D1033" i="4" s="1"/>
  <c r="B1048" i="4"/>
  <c r="B1047" i="4"/>
  <c r="D1028" i="4"/>
  <c r="C1024" i="4"/>
  <c r="C1023" i="4"/>
  <c r="C1028" i="4" s="1"/>
  <c r="C1022" i="4"/>
  <c r="D1022" i="4" s="1"/>
  <c r="C1021" i="4"/>
  <c r="D1021" i="4" s="1"/>
  <c r="C1020" i="4"/>
  <c r="D1020" i="4" s="1"/>
  <c r="C1019" i="4"/>
  <c r="D1019" i="4" s="1"/>
  <c r="C1018" i="4"/>
  <c r="D1018" i="4" s="1"/>
  <c r="C1017" i="4"/>
  <c r="D1017" i="4" s="1"/>
  <c r="C1016" i="4"/>
  <c r="D1016" i="4" s="1"/>
  <c r="C1015" i="4"/>
  <c r="D1015" i="4" s="1"/>
  <c r="C1014" i="4"/>
  <c r="D1014" i="4" s="1"/>
  <c r="C1013" i="4"/>
  <c r="D1013" i="4" s="1"/>
  <c r="C1012" i="4"/>
  <c r="D1012" i="4" s="1"/>
  <c r="C1011" i="4"/>
  <c r="D1011" i="4" s="1"/>
  <c r="B1026" i="4"/>
  <c r="B1025" i="4"/>
  <c r="D1006" i="4"/>
  <c r="C1002" i="4"/>
  <c r="C1001" i="4"/>
  <c r="C1000" i="4"/>
  <c r="D1000" i="4" s="1"/>
  <c r="C999" i="4"/>
  <c r="D999" i="4" s="1"/>
  <c r="C998" i="4"/>
  <c r="D998" i="4" s="1"/>
  <c r="C997" i="4"/>
  <c r="D997" i="4" s="1"/>
  <c r="C996" i="4"/>
  <c r="D996" i="4" s="1"/>
  <c r="C995" i="4"/>
  <c r="D995" i="4" s="1"/>
  <c r="C994" i="4"/>
  <c r="D994" i="4" s="1"/>
  <c r="C993" i="4"/>
  <c r="D993" i="4" s="1"/>
  <c r="C992" i="4"/>
  <c r="D992" i="4" s="1"/>
  <c r="C991" i="4"/>
  <c r="D991" i="4" s="1"/>
  <c r="C990" i="4"/>
  <c r="D990" i="4" s="1"/>
  <c r="C989" i="4"/>
  <c r="D989" i="4" s="1"/>
  <c r="B1004" i="4"/>
  <c r="B1003" i="4"/>
  <c r="D984" i="4"/>
  <c r="C980" i="4"/>
  <c r="C979" i="4"/>
  <c r="C978" i="4"/>
  <c r="D978" i="4" s="1"/>
  <c r="C977" i="4"/>
  <c r="D977" i="4" s="1"/>
  <c r="C976" i="4"/>
  <c r="D976" i="4" s="1"/>
  <c r="C975" i="4"/>
  <c r="D975" i="4" s="1"/>
  <c r="C974" i="4"/>
  <c r="D974" i="4" s="1"/>
  <c r="C973" i="4"/>
  <c r="D973" i="4" s="1"/>
  <c r="C972" i="4"/>
  <c r="D972" i="4" s="1"/>
  <c r="C971" i="4"/>
  <c r="D971" i="4" s="1"/>
  <c r="C970" i="4"/>
  <c r="D970" i="4" s="1"/>
  <c r="C969" i="4"/>
  <c r="D969" i="4" s="1"/>
  <c r="C968" i="4"/>
  <c r="D968" i="4" s="1"/>
  <c r="C967" i="4"/>
  <c r="B982" i="4"/>
  <c r="B981" i="4"/>
  <c r="D962" i="4"/>
  <c r="C958" i="4"/>
  <c r="C957" i="4"/>
  <c r="C956" i="4"/>
  <c r="D956" i="4" s="1"/>
  <c r="C955" i="4"/>
  <c r="D955" i="4" s="1"/>
  <c r="C954" i="4"/>
  <c r="D954" i="4" s="1"/>
  <c r="C953" i="4"/>
  <c r="D953" i="4" s="1"/>
  <c r="C952" i="4"/>
  <c r="D952" i="4" s="1"/>
  <c r="C951" i="4"/>
  <c r="D951" i="4" s="1"/>
  <c r="C950" i="4"/>
  <c r="D950" i="4" s="1"/>
  <c r="C949" i="4"/>
  <c r="D949" i="4" s="1"/>
  <c r="C948" i="4"/>
  <c r="D948" i="4" s="1"/>
  <c r="C947" i="4"/>
  <c r="C946" i="4"/>
  <c r="D946" i="4" s="1"/>
  <c r="C945" i="4"/>
  <c r="D945" i="4" s="1"/>
  <c r="B960" i="4"/>
  <c r="B959" i="4"/>
  <c r="D940" i="4"/>
  <c r="C936" i="4"/>
  <c r="C935" i="4"/>
  <c r="C940" i="4" s="1"/>
  <c r="C934" i="4"/>
  <c r="D934" i="4" s="1"/>
  <c r="C933" i="4"/>
  <c r="D933" i="4" s="1"/>
  <c r="C932" i="4"/>
  <c r="D932" i="4" s="1"/>
  <c r="C931" i="4"/>
  <c r="D931" i="4" s="1"/>
  <c r="C930" i="4"/>
  <c r="D930" i="4" s="1"/>
  <c r="C929" i="4"/>
  <c r="D929" i="4" s="1"/>
  <c r="C928" i="4"/>
  <c r="D928" i="4" s="1"/>
  <c r="C927" i="4"/>
  <c r="D927" i="4" s="1"/>
  <c r="C926" i="4"/>
  <c r="D926" i="4" s="1"/>
  <c r="C925" i="4"/>
  <c r="D925" i="4" s="1"/>
  <c r="C924" i="4"/>
  <c r="D924" i="4" s="1"/>
  <c r="C923" i="4"/>
  <c r="D923" i="4" s="1"/>
  <c r="B938" i="4"/>
  <c r="B937" i="4"/>
  <c r="B939" i="4" s="1"/>
  <c r="D918" i="4"/>
  <c r="C914" i="4"/>
  <c r="C913" i="4"/>
  <c r="C912" i="4"/>
  <c r="D912" i="4" s="1"/>
  <c r="C911" i="4"/>
  <c r="C910" i="4"/>
  <c r="D910" i="4" s="1"/>
  <c r="C909" i="4"/>
  <c r="D909" i="4" s="1"/>
  <c r="C908" i="4"/>
  <c r="D908" i="4" s="1"/>
  <c r="C907" i="4"/>
  <c r="D907" i="4" s="1"/>
  <c r="C906" i="4"/>
  <c r="D906" i="4" s="1"/>
  <c r="C905" i="4"/>
  <c r="D905" i="4" s="1"/>
  <c r="C904" i="4"/>
  <c r="D904" i="4" s="1"/>
  <c r="C903" i="4"/>
  <c r="D903" i="4" s="1"/>
  <c r="C902" i="4"/>
  <c r="D902" i="4" s="1"/>
  <c r="C901" i="4"/>
  <c r="D901" i="4" s="1"/>
  <c r="B916" i="4"/>
  <c r="B915" i="4"/>
  <c r="D896" i="4"/>
  <c r="C892" i="4"/>
  <c r="C891" i="4"/>
  <c r="C896" i="4" s="1"/>
  <c r="C890" i="4"/>
  <c r="D890" i="4" s="1"/>
  <c r="C889" i="4"/>
  <c r="D889" i="4" s="1"/>
  <c r="C888" i="4"/>
  <c r="D888" i="4" s="1"/>
  <c r="C887" i="4"/>
  <c r="D887" i="4" s="1"/>
  <c r="C886" i="4"/>
  <c r="D886" i="4" s="1"/>
  <c r="C885" i="4"/>
  <c r="D885" i="4" s="1"/>
  <c r="C884" i="4"/>
  <c r="D884" i="4" s="1"/>
  <c r="C883" i="4"/>
  <c r="D883" i="4" s="1"/>
  <c r="C882" i="4"/>
  <c r="D882" i="4" s="1"/>
  <c r="C881" i="4"/>
  <c r="D881" i="4" s="1"/>
  <c r="C880" i="4"/>
  <c r="D880" i="4" s="1"/>
  <c r="C879" i="4"/>
  <c r="D879" i="4" s="1"/>
  <c r="B894" i="4"/>
  <c r="B893" i="4"/>
  <c r="D874" i="4"/>
  <c r="C870" i="4"/>
  <c r="C869" i="4"/>
  <c r="C868" i="4"/>
  <c r="D868" i="4" s="1"/>
  <c r="C867" i="4"/>
  <c r="D867" i="4" s="1"/>
  <c r="C866" i="4"/>
  <c r="D866" i="4" s="1"/>
  <c r="C865" i="4"/>
  <c r="D865" i="4" s="1"/>
  <c r="C864" i="4"/>
  <c r="D864" i="4" s="1"/>
  <c r="C863" i="4"/>
  <c r="D863" i="4" s="1"/>
  <c r="C862" i="4"/>
  <c r="D862" i="4" s="1"/>
  <c r="C861" i="4"/>
  <c r="D861" i="4" s="1"/>
  <c r="C860" i="4"/>
  <c r="D860" i="4" s="1"/>
  <c r="C859" i="4"/>
  <c r="D859" i="4" s="1"/>
  <c r="C858" i="4"/>
  <c r="D858" i="4" s="1"/>
  <c r="C857" i="4"/>
  <c r="D857" i="4" s="1"/>
  <c r="B872" i="4"/>
  <c r="B871" i="4"/>
  <c r="D852" i="4"/>
  <c r="C848" i="4"/>
  <c r="C847" i="4"/>
  <c r="C846" i="4"/>
  <c r="D846" i="4" s="1"/>
  <c r="C845" i="4"/>
  <c r="D845" i="4" s="1"/>
  <c r="C844" i="4"/>
  <c r="D844" i="4" s="1"/>
  <c r="C843" i="4"/>
  <c r="D843" i="4" s="1"/>
  <c r="C842" i="4"/>
  <c r="D842" i="4" s="1"/>
  <c r="C841" i="4"/>
  <c r="D841" i="4" s="1"/>
  <c r="C840" i="4"/>
  <c r="D840" i="4" s="1"/>
  <c r="C839" i="4"/>
  <c r="D839" i="4" s="1"/>
  <c r="C838" i="4"/>
  <c r="D838" i="4" s="1"/>
  <c r="C837" i="4"/>
  <c r="D837" i="4" s="1"/>
  <c r="C836" i="4"/>
  <c r="D836" i="4" s="1"/>
  <c r="C835" i="4"/>
  <c r="D835" i="4" s="1"/>
  <c r="B850" i="4"/>
  <c r="B849" i="4"/>
  <c r="D830" i="4"/>
  <c r="C826" i="4"/>
  <c r="C825" i="4"/>
  <c r="C824" i="4"/>
  <c r="D824" i="4" s="1"/>
  <c r="C823" i="4"/>
  <c r="D823" i="4" s="1"/>
  <c r="C822" i="4"/>
  <c r="D822" i="4" s="1"/>
  <c r="C821" i="4"/>
  <c r="D821" i="4" s="1"/>
  <c r="C820" i="4"/>
  <c r="D820" i="4" s="1"/>
  <c r="C819" i="4"/>
  <c r="D819" i="4" s="1"/>
  <c r="C818" i="4"/>
  <c r="D818" i="4" s="1"/>
  <c r="C817" i="4"/>
  <c r="D817" i="4" s="1"/>
  <c r="C816" i="4"/>
  <c r="D816" i="4" s="1"/>
  <c r="C815" i="4"/>
  <c r="D815" i="4" s="1"/>
  <c r="C814" i="4"/>
  <c r="D814" i="4" s="1"/>
  <c r="C813" i="4"/>
  <c r="D813" i="4" s="1"/>
  <c r="B828" i="4"/>
  <c r="B827" i="4"/>
  <c r="D808" i="4"/>
  <c r="C804" i="4"/>
  <c r="C803" i="4"/>
  <c r="C802" i="4"/>
  <c r="D802" i="4" s="1"/>
  <c r="C801" i="4"/>
  <c r="D801" i="4" s="1"/>
  <c r="C800" i="4"/>
  <c r="D800" i="4" s="1"/>
  <c r="C799" i="4"/>
  <c r="D799" i="4" s="1"/>
  <c r="C798" i="4"/>
  <c r="D798" i="4" s="1"/>
  <c r="C797" i="4"/>
  <c r="D797" i="4" s="1"/>
  <c r="C796" i="4"/>
  <c r="D796" i="4" s="1"/>
  <c r="C795" i="4"/>
  <c r="D795" i="4" s="1"/>
  <c r="C794" i="4"/>
  <c r="D794" i="4" s="1"/>
  <c r="C793" i="4"/>
  <c r="D793" i="4" s="1"/>
  <c r="C792" i="4"/>
  <c r="D792" i="4" s="1"/>
  <c r="C791" i="4"/>
  <c r="D791" i="4" s="1"/>
  <c r="B806" i="4"/>
  <c r="B805" i="4"/>
  <c r="D786" i="4"/>
  <c r="C782" i="4"/>
  <c r="C781" i="4"/>
  <c r="C780" i="4"/>
  <c r="D780" i="4" s="1"/>
  <c r="C779" i="4"/>
  <c r="D779" i="4" s="1"/>
  <c r="C778" i="4"/>
  <c r="D778" i="4" s="1"/>
  <c r="C777" i="4"/>
  <c r="D777" i="4" s="1"/>
  <c r="C776" i="4"/>
  <c r="D776" i="4" s="1"/>
  <c r="C775" i="4"/>
  <c r="D775" i="4" s="1"/>
  <c r="C774" i="4"/>
  <c r="D774" i="4" s="1"/>
  <c r="C773" i="4"/>
  <c r="D773" i="4" s="1"/>
  <c r="C772" i="4"/>
  <c r="D772" i="4" s="1"/>
  <c r="C771" i="4"/>
  <c r="C770" i="4"/>
  <c r="D770" i="4" s="1"/>
  <c r="C769" i="4"/>
  <c r="D769" i="4" s="1"/>
  <c r="B784" i="4"/>
  <c r="B783" i="4"/>
  <c r="B785" i="4" s="1"/>
  <c r="B762" i="4"/>
  <c r="B761" i="4"/>
  <c r="D764" i="4"/>
  <c r="C760" i="4"/>
  <c r="C759" i="4"/>
  <c r="C758" i="4"/>
  <c r="D758" i="4" s="1"/>
  <c r="C757" i="4"/>
  <c r="D757" i="4" s="1"/>
  <c r="C756" i="4"/>
  <c r="D756" i="4" s="1"/>
  <c r="C755" i="4"/>
  <c r="D755" i="4" s="1"/>
  <c r="C754" i="4"/>
  <c r="D754" i="4" s="1"/>
  <c r="C753" i="4"/>
  <c r="D753" i="4" s="1"/>
  <c r="C752" i="4"/>
  <c r="D752" i="4" s="1"/>
  <c r="C751" i="4"/>
  <c r="D751" i="4" s="1"/>
  <c r="C750" i="4"/>
  <c r="D750" i="4" s="1"/>
  <c r="C749" i="4"/>
  <c r="D749" i="4" s="1"/>
  <c r="C748" i="4"/>
  <c r="D748" i="4" s="1"/>
  <c r="C747" i="4"/>
  <c r="D747" i="4" s="1"/>
  <c r="D742" i="4"/>
  <c r="C738" i="4"/>
  <c r="C737" i="4"/>
  <c r="C742" i="4" s="1"/>
  <c r="C736" i="4"/>
  <c r="D736" i="4" s="1"/>
  <c r="C735" i="4"/>
  <c r="D735" i="4" s="1"/>
  <c r="C734" i="4"/>
  <c r="D734" i="4" s="1"/>
  <c r="C733" i="4"/>
  <c r="D733" i="4" s="1"/>
  <c r="C732" i="4"/>
  <c r="D732" i="4" s="1"/>
  <c r="C731" i="4"/>
  <c r="D731" i="4" s="1"/>
  <c r="C730" i="4"/>
  <c r="D730" i="4" s="1"/>
  <c r="C729" i="4"/>
  <c r="D729" i="4" s="1"/>
  <c r="C728" i="4"/>
  <c r="D728" i="4" s="1"/>
  <c r="C727" i="4"/>
  <c r="C726" i="4"/>
  <c r="D726" i="4" s="1"/>
  <c r="C725" i="4"/>
  <c r="D725" i="4" s="1"/>
  <c r="B740" i="4"/>
  <c r="B739" i="4"/>
  <c r="D720" i="4"/>
  <c r="C716" i="4"/>
  <c r="C715" i="4"/>
  <c r="C714" i="4"/>
  <c r="D714" i="4" s="1"/>
  <c r="C713" i="4"/>
  <c r="D713" i="4" s="1"/>
  <c r="C712" i="4"/>
  <c r="D712" i="4" s="1"/>
  <c r="C711" i="4"/>
  <c r="D711" i="4" s="1"/>
  <c r="C710" i="4"/>
  <c r="D710" i="4" s="1"/>
  <c r="C709" i="4"/>
  <c r="D709" i="4" s="1"/>
  <c r="C708" i="4"/>
  <c r="D708" i="4" s="1"/>
  <c r="C707" i="4"/>
  <c r="D707" i="4" s="1"/>
  <c r="C706" i="4"/>
  <c r="D706" i="4" s="1"/>
  <c r="C705" i="4"/>
  <c r="C704" i="4"/>
  <c r="D704" i="4" s="1"/>
  <c r="C703" i="4"/>
  <c r="D703" i="4" s="1"/>
  <c r="B718" i="4"/>
  <c r="B717" i="4"/>
  <c r="D698" i="4"/>
  <c r="C694" i="4"/>
  <c r="C693" i="4"/>
  <c r="C692" i="4"/>
  <c r="D692" i="4" s="1"/>
  <c r="C691" i="4"/>
  <c r="D691" i="4" s="1"/>
  <c r="C690" i="4"/>
  <c r="D690" i="4" s="1"/>
  <c r="C689" i="4"/>
  <c r="D689" i="4" s="1"/>
  <c r="C688" i="4"/>
  <c r="D688" i="4" s="1"/>
  <c r="C687" i="4"/>
  <c r="D687" i="4" s="1"/>
  <c r="C686" i="4"/>
  <c r="D686" i="4" s="1"/>
  <c r="C685" i="4"/>
  <c r="D685" i="4" s="1"/>
  <c r="C684" i="4"/>
  <c r="D684" i="4" s="1"/>
  <c r="C683" i="4"/>
  <c r="D683" i="4" s="1"/>
  <c r="C682" i="4"/>
  <c r="D682" i="4" s="1"/>
  <c r="C681" i="4"/>
  <c r="D681" i="4" s="1"/>
  <c r="B696" i="4"/>
  <c r="B695" i="4"/>
  <c r="D676" i="4"/>
  <c r="C672" i="4"/>
  <c r="C671" i="4"/>
  <c r="C670" i="4"/>
  <c r="D670" i="4" s="1"/>
  <c r="C669" i="4"/>
  <c r="D669" i="4" s="1"/>
  <c r="C668" i="4"/>
  <c r="D668" i="4" s="1"/>
  <c r="C667" i="4"/>
  <c r="D667" i="4" s="1"/>
  <c r="C666" i="4"/>
  <c r="D666" i="4" s="1"/>
  <c r="C665" i="4"/>
  <c r="D665" i="4" s="1"/>
  <c r="C664" i="4"/>
  <c r="D664" i="4" s="1"/>
  <c r="C663" i="4"/>
  <c r="D663" i="4" s="1"/>
  <c r="C662" i="4"/>
  <c r="D662" i="4" s="1"/>
  <c r="C661" i="4"/>
  <c r="D661" i="4" s="1"/>
  <c r="C660" i="4"/>
  <c r="D660" i="4" s="1"/>
  <c r="C659" i="4"/>
  <c r="B674" i="4"/>
  <c r="B673" i="4"/>
  <c r="B675" i="4" s="1"/>
  <c r="D654" i="4"/>
  <c r="C650" i="4"/>
  <c r="C649" i="4"/>
  <c r="C648" i="4"/>
  <c r="D648" i="4" s="1"/>
  <c r="C647" i="4"/>
  <c r="D647" i="4" s="1"/>
  <c r="C646" i="4"/>
  <c r="D646" i="4" s="1"/>
  <c r="C645" i="4"/>
  <c r="D645" i="4" s="1"/>
  <c r="C644" i="4"/>
  <c r="D644" i="4" s="1"/>
  <c r="C643" i="4"/>
  <c r="D643" i="4" s="1"/>
  <c r="C642" i="4"/>
  <c r="D642" i="4" s="1"/>
  <c r="C641" i="4"/>
  <c r="D641" i="4" s="1"/>
  <c r="C640" i="4"/>
  <c r="D640" i="4" s="1"/>
  <c r="C639" i="4"/>
  <c r="D639" i="4" s="1"/>
  <c r="C638" i="4"/>
  <c r="D638" i="4" s="1"/>
  <c r="C637" i="4"/>
  <c r="B652" i="4"/>
  <c r="B651" i="4"/>
  <c r="D632" i="4"/>
  <c r="C628" i="4"/>
  <c r="C627" i="4"/>
  <c r="C626" i="4"/>
  <c r="D626" i="4" s="1"/>
  <c r="C625" i="4"/>
  <c r="D625" i="4" s="1"/>
  <c r="C624" i="4"/>
  <c r="D624" i="4" s="1"/>
  <c r="C623" i="4"/>
  <c r="D623" i="4" s="1"/>
  <c r="C622" i="4"/>
  <c r="D622" i="4" s="1"/>
  <c r="C621" i="4"/>
  <c r="D621" i="4" s="1"/>
  <c r="C620" i="4"/>
  <c r="D620" i="4" s="1"/>
  <c r="C619" i="4"/>
  <c r="D619" i="4" s="1"/>
  <c r="C618" i="4"/>
  <c r="D618" i="4" s="1"/>
  <c r="C617" i="4"/>
  <c r="D617" i="4" s="1"/>
  <c r="C616" i="4"/>
  <c r="D616" i="4" s="1"/>
  <c r="C615" i="4"/>
  <c r="D615" i="4" s="1"/>
  <c r="B630" i="4"/>
  <c r="B629" i="4"/>
  <c r="Q43" i="3"/>
  <c r="P43" i="3"/>
  <c r="D610" i="4"/>
  <c r="C606" i="4"/>
  <c r="C605" i="4"/>
  <c r="C610" i="4" s="1"/>
  <c r="C604" i="4"/>
  <c r="D604" i="4" s="1"/>
  <c r="C603" i="4"/>
  <c r="D603" i="4" s="1"/>
  <c r="C602" i="4"/>
  <c r="D602" i="4" s="1"/>
  <c r="C601" i="4"/>
  <c r="D601" i="4" s="1"/>
  <c r="C600" i="4"/>
  <c r="D600" i="4" s="1"/>
  <c r="C599" i="4"/>
  <c r="D599" i="4" s="1"/>
  <c r="C598" i="4"/>
  <c r="D598" i="4" s="1"/>
  <c r="C597" i="4"/>
  <c r="D597" i="4" s="1"/>
  <c r="C596" i="4"/>
  <c r="D596" i="4" s="1"/>
  <c r="C595" i="4"/>
  <c r="C594" i="4"/>
  <c r="D594" i="4" s="1"/>
  <c r="C593" i="4"/>
  <c r="D593" i="4" s="1"/>
  <c r="B608" i="4"/>
  <c r="B607" i="4"/>
  <c r="D588" i="4"/>
  <c r="C584" i="4"/>
  <c r="C583" i="4"/>
  <c r="C582" i="4"/>
  <c r="D582" i="4" s="1"/>
  <c r="C581" i="4"/>
  <c r="D581" i="4" s="1"/>
  <c r="C580" i="4"/>
  <c r="D580" i="4" s="1"/>
  <c r="C579" i="4"/>
  <c r="D579" i="4" s="1"/>
  <c r="C578" i="4"/>
  <c r="D578" i="4" s="1"/>
  <c r="C577" i="4"/>
  <c r="D577" i="4" s="1"/>
  <c r="C576" i="4"/>
  <c r="D576" i="4" s="1"/>
  <c r="C575" i="4"/>
  <c r="D575" i="4" s="1"/>
  <c r="C574" i="4"/>
  <c r="D574" i="4" s="1"/>
  <c r="C573" i="4"/>
  <c r="C572" i="4"/>
  <c r="D572" i="4" s="1"/>
  <c r="C571" i="4"/>
  <c r="D571" i="4" s="1"/>
  <c r="B586" i="4"/>
  <c r="B585" i="4"/>
  <c r="D566" i="4"/>
  <c r="C562" i="4"/>
  <c r="C561" i="4"/>
  <c r="C560" i="4"/>
  <c r="D560" i="4" s="1"/>
  <c r="C559" i="4"/>
  <c r="D559" i="4" s="1"/>
  <c r="C558" i="4"/>
  <c r="D558" i="4" s="1"/>
  <c r="C557" i="4"/>
  <c r="D557" i="4" s="1"/>
  <c r="C556" i="4"/>
  <c r="D556" i="4" s="1"/>
  <c r="C555" i="4"/>
  <c r="D555" i="4" s="1"/>
  <c r="C554" i="4"/>
  <c r="D554" i="4" s="1"/>
  <c r="C553" i="4"/>
  <c r="D553" i="4" s="1"/>
  <c r="C552" i="4"/>
  <c r="D552" i="4" s="1"/>
  <c r="C551" i="4"/>
  <c r="C550" i="4"/>
  <c r="D550" i="4" s="1"/>
  <c r="C549" i="4"/>
  <c r="D549" i="4" s="1"/>
  <c r="B564" i="4"/>
  <c r="D544" i="4"/>
  <c r="C540" i="4"/>
  <c r="C539" i="4"/>
  <c r="C538" i="4"/>
  <c r="D538" i="4" s="1"/>
  <c r="C537" i="4"/>
  <c r="D537" i="4" s="1"/>
  <c r="C536" i="4"/>
  <c r="D536" i="4" s="1"/>
  <c r="C535" i="4"/>
  <c r="D535" i="4" s="1"/>
  <c r="C534" i="4"/>
  <c r="D534" i="4" s="1"/>
  <c r="C533" i="4"/>
  <c r="D533" i="4" s="1"/>
  <c r="C532" i="4"/>
  <c r="D532" i="4" s="1"/>
  <c r="C531" i="4"/>
  <c r="D531" i="4" s="1"/>
  <c r="C530" i="4"/>
  <c r="D530" i="4" s="1"/>
  <c r="C529" i="4"/>
  <c r="D529" i="4" s="1"/>
  <c r="C528" i="4"/>
  <c r="D528" i="4" s="1"/>
  <c r="C527" i="4"/>
  <c r="D527" i="4" s="1"/>
  <c r="B542" i="4"/>
  <c r="B541" i="4"/>
  <c r="B543" i="4" s="1"/>
  <c r="D522" i="4"/>
  <c r="C518" i="4"/>
  <c r="C517" i="4"/>
  <c r="C516" i="4"/>
  <c r="D516" i="4" s="1"/>
  <c r="C515" i="4"/>
  <c r="D515" i="4" s="1"/>
  <c r="C514" i="4"/>
  <c r="D514" i="4" s="1"/>
  <c r="C513" i="4"/>
  <c r="D513" i="4" s="1"/>
  <c r="C512" i="4"/>
  <c r="D512" i="4" s="1"/>
  <c r="C511" i="4"/>
  <c r="D511" i="4" s="1"/>
  <c r="C510" i="4"/>
  <c r="D510" i="4" s="1"/>
  <c r="C509" i="4"/>
  <c r="D509" i="4" s="1"/>
  <c r="C508" i="4"/>
  <c r="D508" i="4" s="1"/>
  <c r="C507" i="4"/>
  <c r="D507" i="4" s="1"/>
  <c r="C506" i="4"/>
  <c r="D506" i="4" s="1"/>
  <c r="C505" i="4"/>
  <c r="B520" i="4"/>
  <c r="B519" i="4"/>
  <c r="D500" i="4"/>
  <c r="C496" i="4"/>
  <c r="C495" i="4"/>
  <c r="C494" i="4"/>
  <c r="D494" i="4" s="1"/>
  <c r="C493" i="4"/>
  <c r="D493" i="4" s="1"/>
  <c r="C492" i="4"/>
  <c r="D492" i="4" s="1"/>
  <c r="C491" i="4"/>
  <c r="D491" i="4" s="1"/>
  <c r="C490" i="4"/>
  <c r="D490" i="4" s="1"/>
  <c r="C489" i="4"/>
  <c r="D489" i="4" s="1"/>
  <c r="C488" i="4"/>
  <c r="D488" i="4" s="1"/>
  <c r="C487" i="4"/>
  <c r="D487" i="4" s="1"/>
  <c r="C486" i="4"/>
  <c r="D486" i="4" s="1"/>
  <c r="C485" i="4"/>
  <c r="D485" i="4" s="1"/>
  <c r="C484" i="4"/>
  <c r="D484" i="4" s="1"/>
  <c r="C483" i="4"/>
  <c r="D483" i="4" s="1"/>
  <c r="B498" i="4"/>
  <c r="B497" i="4"/>
  <c r="D478" i="4"/>
  <c r="C474" i="4"/>
  <c r="C473" i="4"/>
  <c r="C472" i="4"/>
  <c r="D472" i="4" s="1"/>
  <c r="C471" i="4"/>
  <c r="D471" i="4" s="1"/>
  <c r="C470" i="4"/>
  <c r="D470" i="4" s="1"/>
  <c r="C469" i="4"/>
  <c r="D469" i="4" s="1"/>
  <c r="C468" i="4"/>
  <c r="D468" i="4" s="1"/>
  <c r="C467" i="4"/>
  <c r="D467" i="4" s="1"/>
  <c r="C466" i="4"/>
  <c r="D466" i="4" s="1"/>
  <c r="C465" i="4"/>
  <c r="D465" i="4" s="1"/>
  <c r="C464" i="4"/>
  <c r="D464" i="4" s="1"/>
  <c r="C463" i="4"/>
  <c r="D463" i="4" s="1"/>
  <c r="C462" i="4"/>
  <c r="D462" i="4" s="1"/>
  <c r="C461" i="4"/>
  <c r="D461" i="4" s="1"/>
  <c r="B476" i="4"/>
  <c r="B475" i="4"/>
  <c r="D456" i="4"/>
  <c r="C452" i="4"/>
  <c r="C451" i="4"/>
  <c r="C450" i="4"/>
  <c r="D450" i="4" s="1"/>
  <c r="C449" i="4"/>
  <c r="D449" i="4" s="1"/>
  <c r="C448" i="4"/>
  <c r="D448" i="4" s="1"/>
  <c r="C447" i="4"/>
  <c r="D447" i="4" s="1"/>
  <c r="C446" i="4"/>
  <c r="D446" i="4" s="1"/>
  <c r="C445" i="4"/>
  <c r="D445" i="4" s="1"/>
  <c r="C444" i="4"/>
  <c r="D444" i="4" s="1"/>
  <c r="C443" i="4"/>
  <c r="D443" i="4" s="1"/>
  <c r="C442" i="4"/>
  <c r="D442" i="4" s="1"/>
  <c r="C441" i="4"/>
  <c r="C440" i="4"/>
  <c r="D440" i="4" s="1"/>
  <c r="C439" i="4"/>
  <c r="D439" i="4" s="1"/>
  <c r="B454" i="4"/>
  <c r="B453" i="4"/>
  <c r="B455" i="4" s="1"/>
  <c r="D434" i="4"/>
  <c r="C430" i="4"/>
  <c r="C429" i="4"/>
  <c r="C428" i="4"/>
  <c r="D428" i="4" s="1"/>
  <c r="C427" i="4"/>
  <c r="D427" i="4" s="1"/>
  <c r="C426" i="4"/>
  <c r="D426" i="4" s="1"/>
  <c r="C425" i="4"/>
  <c r="D425" i="4" s="1"/>
  <c r="C424" i="4"/>
  <c r="D424" i="4" s="1"/>
  <c r="C423" i="4"/>
  <c r="D423" i="4" s="1"/>
  <c r="C422" i="4"/>
  <c r="D422" i="4" s="1"/>
  <c r="C421" i="4"/>
  <c r="D421" i="4" s="1"/>
  <c r="C420" i="4"/>
  <c r="D420" i="4" s="1"/>
  <c r="C419" i="4"/>
  <c r="D419" i="4" s="1"/>
  <c r="C418" i="4"/>
  <c r="D418" i="4" s="1"/>
  <c r="C417" i="4"/>
  <c r="B432" i="4"/>
  <c r="B431" i="4"/>
  <c r="D412" i="4"/>
  <c r="C408" i="4"/>
  <c r="C407" i="4"/>
  <c r="C406" i="4"/>
  <c r="D406" i="4" s="1"/>
  <c r="C405" i="4"/>
  <c r="D405" i="4" s="1"/>
  <c r="C404" i="4"/>
  <c r="D404" i="4" s="1"/>
  <c r="C403" i="4"/>
  <c r="D403" i="4" s="1"/>
  <c r="C402" i="4"/>
  <c r="D402" i="4" s="1"/>
  <c r="C401" i="4"/>
  <c r="D401" i="4" s="1"/>
  <c r="C400" i="4"/>
  <c r="D400" i="4" s="1"/>
  <c r="C399" i="4"/>
  <c r="D399" i="4" s="1"/>
  <c r="C398" i="4"/>
  <c r="D398" i="4" s="1"/>
  <c r="C397" i="4"/>
  <c r="C396" i="4"/>
  <c r="D396" i="4" s="1"/>
  <c r="C395" i="4"/>
  <c r="D395" i="4" s="1"/>
  <c r="B410" i="4"/>
  <c r="B409" i="4"/>
  <c r="D390" i="4"/>
  <c r="C386" i="4"/>
  <c r="C385" i="4"/>
  <c r="C384" i="4"/>
  <c r="D384" i="4" s="1"/>
  <c r="C383" i="4"/>
  <c r="D383" i="4" s="1"/>
  <c r="C382" i="4"/>
  <c r="D382" i="4" s="1"/>
  <c r="C381" i="4"/>
  <c r="D381" i="4" s="1"/>
  <c r="C380" i="4"/>
  <c r="D380" i="4" s="1"/>
  <c r="C379" i="4"/>
  <c r="D379" i="4" s="1"/>
  <c r="C378" i="4"/>
  <c r="D378" i="4" s="1"/>
  <c r="C377" i="4"/>
  <c r="D377" i="4" s="1"/>
  <c r="C376" i="4"/>
  <c r="D376" i="4" s="1"/>
  <c r="C375" i="4"/>
  <c r="C374" i="4"/>
  <c r="D374" i="4" s="1"/>
  <c r="C373" i="4"/>
  <c r="D373" i="4" s="1"/>
  <c r="B388" i="4"/>
  <c r="B387" i="4"/>
  <c r="D368" i="4"/>
  <c r="C364" i="4"/>
  <c r="C363" i="4"/>
  <c r="C362" i="4"/>
  <c r="D362" i="4" s="1"/>
  <c r="C361" i="4"/>
  <c r="D361" i="4" s="1"/>
  <c r="C360" i="4"/>
  <c r="D360" i="4" s="1"/>
  <c r="C359" i="4"/>
  <c r="D359" i="4" s="1"/>
  <c r="C358" i="4"/>
  <c r="D358" i="4" s="1"/>
  <c r="C357" i="4"/>
  <c r="D357" i="4" s="1"/>
  <c r="C356" i="4"/>
  <c r="D356" i="4" s="1"/>
  <c r="C355" i="4"/>
  <c r="D355" i="4" s="1"/>
  <c r="C354" i="4"/>
  <c r="D354" i="4" s="1"/>
  <c r="C353" i="4"/>
  <c r="C352" i="4"/>
  <c r="D352" i="4" s="1"/>
  <c r="C351" i="4"/>
  <c r="D351" i="4" s="1"/>
  <c r="B366" i="4"/>
  <c r="B365" i="4"/>
  <c r="D346" i="4"/>
  <c r="C342" i="4"/>
  <c r="C341" i="4"/>
  <c r="C346" i="4" s="1"/>
  <c r="C340" i="4"/>
  <c r="D340" i="4" s="1"/>
  <c r="C339" i="4"/>
  <c r="D339" i="4" s="1"/>
  <c r="C338" i="4"/>
  <c r="D338" i="4" s="1"/>
  <c r="C337" i="4"/>
  <c r="D337" i="4" s="1"/>
  <c r="C336" i="4"/>
  <c r="D336" i="4" s="1"/>
  <c r="C335" i="4"/>
  <c r="D335" i="4" s="1"/>
  <c r="C334" i="4"/>
  <c r="D334" i="4" s="1"/>
  <c r="C333" i="4"/>
  <c r="D333" i="4" s="1"/>
  <c r="C332" i="4"/>
  <c r="D332" i="4" s="1"/>
  <c r="C331" i="4"/>
  <c r="D331" i="4" s="1"/>
  <c r="C330" i="4"/>
  <c r="D330" i="4" s="1"/>
  <c r="C329" i="4"/>
  <c r="D329" i="4" s="1"/>
  <c r="B344" i="4"/>
  <c r="B343" i="4"/>
  <c r="D324" i="4"/>
  <c r="C320" i="4"/>
  <c r="C319" i="4"/>
  <c r="C318" i="4"/>
  <c r="D318" i="4" s="1"/>
  <c r="C317" i="4"/>
  <c r="D317" i="4" s="1"/>
  <c r="C316" i="4"/>
  <c r="D316" i="4" s="1"/>
  <c r="C315" i="4"/>
  <c r="D315" i="4" s="1"/>
  <c r="C314" i="4"/>
  <c r="D314" i="4" s="1"/>
  <c r="C313" i="4"/>
  <c r="D313" i="4" s="1"/>
  <c r="C312" i="4"/>
  <c r="D312" i="4" s="1"/>
  <c r="C311" i="4"/>
  <c r="D311" i="4" s="1"/>
  <c r="C310" i="4"/>
  <c r="D310" i="4" s="1"/>
  <c r="C309" i="4"/>
  <c r="D309" i="4" s="1"/>
  <c r="C308" i="4"/>
  <c r="D308" i="4" s="1"/>
  <c r="C307" i="4"/>
  <c r="D307" i="4" s="1"/>
  <c r="B322" i="4"/>
  <c r="B321" i="4"/>
  <c r="D302" i="4"/>
  <c r="C298" i="4"/>
  <c r="C297" i="4"/>
  <c r="C296" i="4"/>
  <c r="D296" i="4" s="1"/>
  <c r="C295" i="4"/>
  <c r="D295" i="4" s="1"/>
  <c r="C294" i="4"/>
  <c r="D294" i="4" s="1"/>
  <c r="C293" i="4"/>
  <c r="D293" i="4" s="1"/>
  <c r="C292" i="4"/>
  <c r="D292" i="4" s="1"/>
  <c r="C291" i="4"/>
  <c r="D291" i="4" s="1"/>
  <c r="C290" i="4"/>
  <c r="D290" i="4" s="1"/>
  <c r="C289" i="4"/>
  <c r="D289" i="4" s="1"/>
  <c r="C288" i="4"/>
  <c r="D288" i="4" s="1"/>
  <c r="C287" i="4"/>
  <c r="C286" i="4"/>
  <c r="D286" i="4" s="1"/>
  <c r="C285" i="4"/>
  <c r="D285" i="4" s="1"/>
  <c r="B300" i="4"/>
  <c r="B299" i="4"/>
  <c r="D280" i="4"/>
  <c r="D258" i="4"/>
  <c r="D236" i="4"/>
  <c r="D214" i="4"/>
  <c r="D192" i="4"/>
  <c r="D170" i="4"/>
  <c r="D148" i="4"/>
  <c r="D126" i="4"/>
  <c r="D104" i="4"/>
  <c r="D82" i="4"/>
  <c r="C276" i="4"/>
  <c r="C275" i="4"/>
  <c r="C274" i="4"/>
  <c r="D274" i="4" s="1"/>
  <c r="C273" i="4"/>
  <c r="D273" i="4" s="1"/>
  <c r="C272" i="4"/>
  <c r="D272" i="4" s="1"/>
  <c r="C271" i="4"/>
  <c r="D271" i="4" s="1"/>
  <c r="C270" i="4"/>
  <c r="D270" i="4" s="1"/>
  <c r="C269" i="4"/>
  <c r="D269" i="4" s="1"/>
  <c r="C268" i="4"/>
  <c r="D268" i="4" s="1"/>
  <c r="C267" i="4"/>
  <c r="D267" i="4" s="1"/>
  <c r="C266" i="4"/>
  <c r="D266" i="4" s="1"/>
  <c r="C265" i="4"/>
  <c r="C264" i="4"/>
  <c r="D264" i="4" s="1"/>
  <c r="C263" i="4"/>
  <c r="D263" i="4" s="1"/>
  <c r="B278" i="4"/>
  <c r="B277" i="4"/>
  <c r="C252" i="4"/>
  <c r="D252" i="4" s="1"/>
  <c r="B609" i="4" l="1"/>
  <c r="B653" i="4"/>
  <c r="B1137" i="4"/>
  <c r="B1225" i="4"/>
  <c r="B1401" i="4"/>
  <c r="C1512" i="4"/>
  <c r="B279" i="4"/>
  <c r="C302" i="4"/>
  <c r="C368" i="4"/>
  <c r="C456" i="4"/>
  <c r="B499" i="4"/>
  <c r="B1269" i="4"/>
  <c r="C1622" i="4"/>
  <c r="C1446" i="4"/>
  <c r="B389" i="4"/>
  <c r="B873" i="4"/>
  <c r="C1314" i="4"/>
  <c r="C1534" i="4"/>
  <c r="C676" i="4"/>
  <c r="C588" i="4"/>
  <c r="C632" i="4"/>
  <c r="B917" i="4"/>
  <c r="B301" i="4"/>
  <c r="C324" i="4"/>
  <c r="C390" i="4"/>
  <c r="D499" i="4"/>
  <c r="D501" i="4" s="1"/>
  <c r="I482" i="4" s="1"/>
  <c r="I485" i="4" s="1"/>
  <c r="C500" i="4"/>
  <c r="C566" i="4"/>
  <c r="C720" i="4"/>
  <c r="C786" i="4"/>
  <c r="B851" i="4"/>
  <c r="C874" i="4"/>
  <c r="C962" i="4"/>
  <c r="C1006" i="4"/>
  <c r="C1072" i="4"/>
  <c r="C1160" i="4"/>
  <c r="C1358" i="4"/>
  <c r="B1379" i="4"/>
  <c r="C1402" i="4"/>
  <c r="B1423" i="4"/>
  <c r="B1467" i="4"/>
  <c r="B1511" i="4"/>
  <c r="B1621" i="4"/>
  <c r="C279" i="4"/>
  <c r="B323" i="4"/>
  <c r="B1005" i="4"/>
  <c r="C1226" i="4"/>
  <c r="B1313" i="4"/>
  <c r="C1336" i="4"/>
  <c r="C1556" i="4"/>
  <c r="C1600" i="4"/>
  <c r="C1644" i="4"/>
  <c r="D873" i="4"/>
  <c r="D875" i="4" s="1"/>
  <c r="I856" i="4" s="1"/>
  <c r="I859" i="4" s="1"/>
  <c r="B345" i="4"/>
  <c r="C412" i="4"/>
  <c r="B697" i="4"/>
  <c r="B741" i="4"/>
  <c r="B763" i="4"/>
  <c r="B829" i="4"/>
  <c r="B1027" i="4"/>
  <c r="C1138" i="4"/>
  <c r="B1159" i="4"/>
  <c r="C1204" i="4"/>
  <c r="C1248" i="4"/>
  <c r="C1270" i="4"/>
  <c r="C1292" i="4"/>
  <c r="B1555" i="4"/>
  <c r="B1577" i="4"/>
  <c r="D345" i="4"/>
  <c r="D347" i="4" s="1"/>
  <c r="I328" i="4" s="1"/>
  <c r="I331" i="4" s="1"/>
  <c r="C389" i="4"/>
  <c r="B433" i="4"/>
  <c r="C852" i="4"/>
  <c r="B1049" i="4"/>
  <c r="C1182" i="4"/>
  <c r="D1467" i="4"/>
  <c r="D1469" i="4" s="1"/>
  <c r="I1450" i="4" s="1"/>
  <c r="I1453" i="4" s="1"/>
  <c r="C984" i="4"/>
  <c r="D1071" i="4"/>
  <c r="D1073" i="4" s="1"/>
  <c r="I1054" i="4" s="1"/>
  <c r="I1057" i="4" s="1"/>
  <c r="D1225" i="4"/>
  <c r="D1227" i="4" s="1"/>
  <c r="I1208" i="4" s="1"/>
  <c r="I1211" i="4" s="1"/>
  <c r="B1489" i="4"/>
  <c r="D323" i="4"/>
  <c r="D265" i="4"/>
  <c r="D279" i="4" s="1"/>
  <c r="D281" i="4" s="1"/>
  <c r="I262" i="4" s="1"/>
  <c r="I264" i="4" s="1"/>
  <c r="C301" i="4"/>
  <c r="B367" i="4"/>
  <c r="C367" i="4"/>
  <c r="D375" i="4"/>
  <c r="D389" i="4" s="1"/>
  <c r="D391" i="4" s="1"/>
  <c r="I372" i="4" s="1"/>
  <c r="D477" i="4"/>
  <c r="D479" i="4" s="1"/>
  <c r="I460" i="4" s="1"/>
  <c r="C478" i="4"/>
  <c r="C654" i="4"/>
  <c r="D807" i="4"/>
  <c r="D809" i="4" s="1"/>
  <c r="I790" i="4" s="1"/>
  <c r="D829" i="4"/>
  <c r="D831" i="4" s="1"/>
  <c r="I812" i="4" s="1"/>
  <c r="C830" i="4"/>
  <c r="D1005" i="4"/>
  <c r="D1007" i="4" s="1"/>
  <c r="I988" i="4" s="1"/>
  <c r="C741" i="4"/>
  <c r="C743" i="4" s="1"/>
  <c r="D727" i="4"/>
  <c r="D741" i="4" s="1"/>
  <c r="D743" i="4" s="1"/>
  <c r="I724" i="4" s="1"/>
  <c r="C434" i="4"/>
  <c r="D543" i="4"/>
  <c r="D545" i="4" s="1"/>
  <c r="I526" i="4" s="1"/>
  <c r="I529" i="4" s="1"/>
  <c r="C675" i="4"/>
  <c r="C677" i="4" s="1"/>
  <c r="D659" i="4"/>
  <c r="D675" i="4" s="1"/>
  <c r="D677" i="4" s="1"/>
  <c r="I658" i="4" s="1"/>
  <c r="I661" i="4" s="1"/>
  <c r="C280" i="4"/>
  <c r="C281" i="4" s="1"/>
  <c r="D287" i="4"/>
  <c r="D301" i="4" s="1"/>
  <c r="D303" i="4" s="1"/>
  <c r="I284" i="4" s="1"/>
  <c r="C323" i="4"/>
  <c r="C325" i="4" s="1"/>
  <c r="C345" i="4"/>
  <c r="C347" i="4" s="1"/>
  <c r="D353" i="4"/>
  <c r="D367" i="4" s="1"/>
  <c r="D369" i="4" s="1"/>
  <c r="I350" i="4" s="1"/>
  <c r="D631" i="4"/>
  <c r="D633" i="4" s="1"/>
  <c r="I614" i="4" s="1"/>
  <c r="I617" i="4" s="1"/>
  <c r="D697" i="4"/>
  <c r="D699" i="4" s="1"/>
  <c r="I680" i="4" s="1"/>
  <c r="I683" i="4" s="1"/>
  <c r="B411" i="4"/>
  <c r="C411" i="4"/>
  <c r="C413" i="4" s="1"/>
  <c r="C433" i="4"/>
  <c r="C435" i="4" s="1"/>
  <c r="C455" i="4"/>
  <c r="C457" i="4" s="1"/>
  <c r="C521" i="4"/>
  <c r="C522" i="4"/>
  <c r="C544" i="4"/>
  <c r="B565" i="4"/>
  <c r="C565" i="4"/>
  <c r="B587" i="4"/>
  <c r="C587" i="4"/>
  <c r="C589" i="4" s="1"/>
  <c r="C609" i="4"/>
  <c r="C611" i="4" s="1"/>
  <c r="C653" i="4"/>
  <c r="C698" i="4"/>
  <c r="B719" i="4"/>
  <c r="C719" i="4"/>
  <c r="C721" i="4" s="1"/>
  <c r="C785" i="4"/>
  <c r="C787" i="4" s="1"/>
  <c r="C808" i="4"/>
  <c r="D895" i="4"/>
  <c r="D897" i="4" s="1"/>
  <c r="I878" i="4" s="1"/>
  <c r="I881" i="4" s="1"/>
  <c r="D939" i="4"/>
  <c r="D941" i="4" s="1"/>
  <c r="I922" i="4" s="1"/>
  <c r="I925" i="4" s="1"/>
  <c r="D1049" i="4"/>
  <c r="D1051" i="4" s="1"/>
  <c r="I1032" i="4" s="1"/>
  <c r="I1035" i="4" s="1"/>
  <c r="C1577" i="4"/>
  <c r="C1579" i="4" s="1"/>
  <c r="D1563" i="4"/>
  <c r="D1577" i="4" s="1"/>
  <c r="D1579" i="4" s="1"/>
  <c r="I1560" i="4" s="1"/>
  <c r="B477" i="4"/>
  <c r="C477" i="4"/>
  <c r="D505" i="4"/>
  <c r="D521" i="4" s="1"/>
  <c r="D523" i="4" s="1"/>
  <c r="I504" i="4" s="1"/>
  <c r="I507" i="4" s="1"/>
  <c r="C543" i="4"/>
  <c r="D551" i="4"/>
  <c r="D565" i="4" s="1"/>
  <c r="D567" i="4" s="1"/>
  <c r="I548" i="4" s="1"/>
  <c r="C697" i="4"/>
  <c r="B807" i="4"/>
  <c r="C807" i="4"/>
  <c r="C829" i="4"/>
  <c r="C831" i="4" s="1"/>
  <c r="C917" i="4"/>
  <c r="D911" i="4"/>
  <c r="D917" i="4" s="1"/>
  <c r="D919" i="4" s="1"/>
  <c r="I900" i="4" s="1"/>
  <c r="D1093" i="4"/>
  <c r="D1095" i="4" s="1"/>
  <c r="I1076" i="4" s="1"/>
  <c r="I1079" i="4" s="1"/>
  <c r="C1116" i="4"/>
  <c r="D1159" i="4"/>
  <c r="D1161" i="4" s="1"/>
  <c r="I1142" i="4" s="1"/>
  <c r="I1145" i="4" s="1"/>
  <c r="D397" i="4"/>
  <c r="D411" i="4" s="1"/>
  <c r="D413" i="4" s="1"/>
  <c r="I394" i="4" s="1"/>
  <c r="D417" i="4"/>
  <c r="D433" i="4" s="1"/>
  <c r="D435" i="4" s="1"/>
  <c r="I416" i="4" s="1"/>
  <c r="D441" i="4"/>
  <c r="D455" i="4" s="1"/>
  <c r="D457" i="4" s="1"/>
  <c r="I438" i="4" s="1"/>
  <c r="C499" i="4"/>
  <c r="B521" i="4"/>
  <c r="D573" i="4"/>
  <c r="D587" i="4" s="1"/>
  <c r="D589" i="4" s="1"/>
  <c r="I570" i="4" s="1"/>
  <c r="I573" i="4" s="1"/>
  <c r="D595" i="4"/>
  <c r="D609" i="4" s="1"/>
  <c r="D611" i="4" s="1"/>
  <c r="I592" i="4" s="1"/>
  <c r="B631" i="4"/>
  <c r="C631" i="4"/>
  <c r="D637" i="4"/>
  <c r="D653" i="4" s="1"/>
  <c r="D655" i="4" s="1"/>
  <c r="I636" i="4" s="1"/>
  <c r="I639" i="4" s="1"/>
  <c r="D705" i="4"/>
  <c r="D719" i="4" s="1"/>
  <c r="D721" i="4" s="1"/>
  <c r="I702" i="4" s="1"/>
  <c r="D771" i="4"/>
  <c r="D785" i="4" s="1"/>
  <c r="D787" i="4" s="1"/>
  <c r="I768" i="4" s="1"/>
  <c r="D851" i="4"/>
  <c r="D853" i="4" s="1"/>
  <c r="I834" i="4" s="1"/>
  <c r="D1027" i="4"/>
  <c r="D1029" i="4" s="1"/>
  <c r="I1010" i="4" s="1"/>
  <c r="I1013" i="4" s="1"/>
  <c r="C1203" i="4"/>
  <c r="D1189" i="4"/>
  <c r="D1203" i="4" s="1"/>
  <c r="D1205" i="4" s="1"/>
  <c r="I1186" i="4" s="1"/>
  <c r="I1189" i="4" s="1"/>
  <c r="B961" i="4"/>
  <c r="C961" i="4"/>
  <c r="C983" i="4"/>
  <c r="C985" i="4" s="1"/>
  <c r="C1094" i="4"/>
  <c r="C1115" i="4"/>
  <c r="C1137" i="4"/>
  <c r="C1181" i="4"/>
  <c r="C1183" i="4" s="1"/>
  <c r="C1401" i="4"/>
  <c r="D1385" i="4"/>
  <c r="D1401" i="4" s="1"/>
  <c r="D1403" i="4" s="1"/>
  <c r="I1384" i="4" s="1"/>
  <c r="I1387" i="4" s="1"/>
  <c r="C1511" i="4"/>
  <c r="C1513" i="4" s="1"/>
  <c r="D1497" i="4"/>
  <c r="D1511" i="4" s="1"/>
  <c r="D1513" i="4" s="1"/>
  <c r="I1494" i="4" s="1"/>
  <c r="D1621" i="4"/>
  <c r="D1623" i="4" s="1"/>
  <c r="I1604" i="4" s="1"/>
  <c r="I1607" i="4" s="1"/>
  <c r="C851" i="4"/>
  <c r="C853" i="4" s="1"/>
  <c r="C895" i="4"/>
  <c r="C897" i="4" s="1"/>
  <c r="B983" i="4"/>
  <c r="D967" i="4"/>
  <c r="D983" i="4" s="1"/>
  <c r="D985" i="4" s="1"/>
  <c r="I966" i="4" s="1"/>
  <c r="I969" i="4" s="1"/>
  <c r="C1005" i="4"/>
  <c r="C1007" i="4" s="1"/>
  <c r="C1050" i="4"/>
  <c r="B1071" i="4"/>
  <c r="C1071" i="4"/>
  <c r="B1093" i="4"/>
  <c r="C1093" i="4"/>
  <c r="B1181" i="4"/>
  <c r="B1247" i="4"/>
  <c r="C1247" i="4"/>
  <c r="C1249" i="4" s="1"/>
  <c r="D1357" i="4"/>
  <c r="D1359" i="4" s="1"/>
  <c r="I1340" i="4" s="1"/>
  <c r="I1343" i="4" s="1"/>
  <c r="D1489" i="4"/>
  <c r="D1491" i="4" s="1"/>
  <c r="I1472" i="4" s="1"/>
  <c r="I1475" i="4" s="1"/>
  <c r="C1490" i="4"/>
  <c r="C1621" i="4"/>
  <c r="C873" i="4"/>
  <c r="C875" i="4" s="1"/>
  <c r="B895" i="4"/>
  <c r="C918" i="4"/>
  <c r="C939" i="4"/>
  <c r="C941" i="4" s="1"/>
  <c r="D947" i="4"/>
  <c r="D961" i="4" s="1"/>
  <c r="D963" i="4" s="1"/>
  <c r="I944" i="4" s="1"/>
  <c r="C1027" i="4"/>
  <c r="C1029" i="4" s="1"/>
  <c r="C1049" i="4"/>
  <c r="D1099" i="4"/>
  <c r="D1115" i="4" s="1"/>
  <c r="D1117" i="4" s="1"/>
  <c r="I1098" i="4" s="1"/>
  <c r="D1123" i="4"/>
  <c r="D1137" i="4" s="1"/>
  <c r="D1139" i="4" s="1"/>
  <c r="I1120" i="4" s="1"/>
  <c r="C1159" i="4"/>
  <c r="C1161" i="4" s="1"/>
  <c r="D1181" i="4"/>
  <c r="D1183" i="4" s="1"/>
  <c r="I1164" i="4" s="1"/>
  <c r="I1167" i="4" s="1"/>
  <c r="C1225" i="4"/>
  <c r="C1227" i="4" s="1"/>
  <c r="D1247" i="4"/>
  <c r="D1249" i="4" s="1"/>
  <c r="I1230" i="4" s="1"/>
  <c r="D1291" i="4"/>
  <c r="D1293" i="4" s="1"/>
  <c r="I1274" i="4" s="1"/>
  <c r="C1379" i="4"/>
  <c r="D1363" i="4"/>
  <c r="D1379" i="4" s="1"/>
  <c r="D1381" i="4" s="1"/>
  <c r="I1362" i="4" s="1"/>
  <c r="D1555" i="4"/>
  <c r="D1557" i="4" s="1"/>
  <c r="I1538" i="4" s="1"/>
  <c r="C1643" i="4"/>
  <c r="C1645" i="4" s="1"/>
  <c r="D1629" i="4"/>
  <c r="D1643" i="4" s="1"/>
  <c r="D1645" i="4" s="1"/>
  <c r="I1626" i="4" s="1"/>
  <c r="C1269" i="4"/>
  <c r="C1313" i="4"/>
  <c r="B1335" i="4"/>
  <c r="C1335" i="4"/>
  <c r="C1423" i="4"/>
  <c r="C1424" i="4"/>
  <c r="B1445" i="4"/>
  <c r="C1445" i="4"/>
  <c r="C1447" i="4" s="1"/>
  <c r="B1533" i="4"/>
  <c r="C1533" i="4"/>
  <c r="C1535" i="4" s="1"/>
  <c r="B1599" i="4"/>
  <c r="C1599" i="4"/>
  <c r="C1291" i="4"/>
  <c r="C1293" i="4" s="1"/>
  <c r="D1299" i="4"/>
  <c r="D1313" i="4" s="1"/>
  <c r="D1315" i="4" s="1"/>
  <c r="I1296" i="4" s="1"/>
  <c r="C1380" i="4"/>
  <c r="D1407" i="4"/>
  <c r="D1423" i="4" s="1"/>
  <c r="D1425" i="4" s="1"/>
  <c r="I1406" i="4" s="1"/>
  <c r="I1409" i="4" s="1"/>
  <c r="C1489" i="4"/>
  <c r="C1491" i="4" s="1"/>
  <c r="B1643" i="4"/>
  <c r="D1255" i="4"/>
  <c r="D1269" i="4" s="1"/>
  <c r="D1271" i="4" s="1"/>
  <c r="I1252" i="4" s="1"/>
  <c r="D1321" i="4"/>
  <c r="D1335" i="4" s="1"/>
  <c r="D1337" i="4" s="1"/>
  <c r="I1318" i="4" s="1"/>
  <c r="I1321" i="4" s="1"/>
  <c r="B1357" i="4"/>
  <c r="C1357" i="4"/>
  <c r="D1431" i="4"/>
  <c r="D1445" i="4" s="1"/>
  <c r="D1447" i="4" s="1"/>
  <c r="I1428" i="4" s="1"/>
  <c r="C1467" i="4"/>
  <c r="C1469" i="4" s="1"/>
  <c r="D1519" i="4"/>
  <c r="D1533" i="4" s="1"/>
  <c r="D1535" i="4" s="1"/>
  <c r="I1516" i="4" s="1"/>
  <c r="C1555" i="4"/>
  <c r="C1557" i="4" s="1"/>
  <c r="D1585" i="4"/>
  <c r="D1599" i="4" s="1"/>
  <c r="D1601" i="4" s="1"/>
  <c r="I1582" i="4" s="1"/>
  <c r="I1606" i="4"/>
  <c r="I1386" i="4"/>
  <c r="I1210" i="4"/>
  <c r="I1166" i="4"/>
  <c r="I1034" i="4"/>
  <c r="I968" i="4"/>
  <c r="C763" i="4"/>
  <c r="C764" i="4"/>
  <c r="D763" i="4"/>
  <c r="D765" i="4" s="1"/>
  <c r="I745" i="4" s="1"/>
  <c r="I660" i="4"/>
  <c r="C567" i="4"/>
  <c r="I484" i="4"/>
  <c r="D325" i="4"/>
  <c r="I306" i="4" s="1"/>
  <c r="C254" i="4"/>
  <c r="C253" i="4"/>
  <c r="C251" i="4"/>
  <c r="D251" i="4" s="1"/>
  <c r="C250" i="4"/>
  <c r="D250" i="4" s="1"/>
  <c r="C249" i="4"/>
  <c r="D249" i="4" s="1"/>
  <c r="C248" i="4"/>
  <c r="D248" i="4" s="1"/>
  <c r="C247" i="4"/>
  <c r="D247" i="4" s="1"/>
  <c r="C246" i="4"/>
  <c r="D246" i="4" s="1"/>
  <c r="C245" i="4"/>
  <c r="D245" i="4" s="1"/>
  <c r="C244" i="4"/>
  <c r="D244" i="4" s="1"/>
  <c r="C243" i="4"/>
  <c r="D243" i="4" s="1"/>
  <c r="C242" i="4"/>
  <c r="D242" i="4" s="1"/>
  <c r="C241" i="4"/>
  <c r="B256" i="4"/>
  <c r="B255" i="4"/>
  <c r="C232" i="4"/>
  <c r="C231" i="4"/>
  <c r="C230" i="4"/>
  <c r="D230" i="4" s="1"/>
  <c r="C229" i="4"/>
  <c r="D229" i="4" s="1"/>
  <c r="C228" i="4"/>
  <c r="D228" i="4" s="1"/>
  <c r="C227" i="4"/>
  <c r="D227" i="4" s="1"/>
  <c r="C226" i="4"/>
  <c r="D226" i="4" s="1"/>
  <c r="C225" i="4"/>
  <c r="D225" i="4" s="1"/>
  <c r="C224" i="4"/>
  <c r="D224" i="4" s="1"/>
  <c r="C223" i="4"/>
  <c r="D223" i="4" s="1"/>
  <c r="C222" i="4"/>
  <c r="D222" i="4" s="1"/>
  <c r="C221" i="4"/>
  <c r="D221" i="4" s="1"/>
  <c r="C220" i="4"/>
  <c r="D220" i="4" s="1"/>
  <c r="C219" i="4"/>
  <c r="B234" i="4"/>
  <c r="B233" i="4"/>
  <c r="C208" i="4"/>
  <c r="D208" i="4" s="1"/>
  <c r="C186" i="4"/>
  <c r="D186" i="4" s="1"/>
  <c r="C164" i="4"/>
  <c r="D164" i="4" s="1"/>
  <c r="C142" i="4"/>
  <c r="D142" i="4" s="1"/>
  <c r="C120" i="4"/>
  <c r="D120" i="4" s="1"/>
  <c r="C98" i="4"/>
  <c r="D98" i="4" s="1"/>
  <c r="C76" i="4"/>
  <c r="D76" i="4" s="1"/>
  <c r="C54" i="4"/>
  <c r="D54" i="4" s="1"/>
  <c r="C31" i="4"/>
  <c r="D31" i="4" s="1"/>
  <c r="C210" i="4"/>
  <c r="C209" i="4"/>
  <c r="C207" i="4"/>
  <c r="D207" i="4" s="1"/>
  <c r="C206" i="4"/>
  <c r="D206" i="4" s="1"/>
  <c r="C205" i="4"/>
  <c r="D205" i="4" s="1"/>
  <c r="C204" i="4"/>
  <c r="D204" i="4" s="1"/>
  <c r="C203" i="4"/>
  <c r="D203" i="4" s="1"/>
  <c r="C202" i="4"/>
  <c r="D202" i="4" s="1"/>
  <c r="C201" i="4"/>
  <c r="D201" i="4" s="1"/>
  <c r="C200" i="4"/>
  <c r="D200" i="4" s="1"/>
  <c r="C199" i="4"/>
  <c r="D199" i="4" s="1"/>
  <c r="C198" i="4"/>
  <c r="D198" i="4" s="1"/>
  <c r="C197" i="4"/>
  <c r="D197" i="4" s="1"/>
  <c r="B212" i="4"/>
  <c r="B211" i="4"/>
  <c r="C25" i="4"/>
  <c r="D25" i="4" s="1"/>
  <c r="C48" i="4"/>
  <c r="C70" i="4"/>
  <c r="D70" i="4" s="1"/>
  <c r="C92" i="4"/>
  <c r="D92" i="4" s="1"/>
  <c r="C114" i="4"/>
  <c r="D114" i="4" s="1"/>
  <c r="C136" i="4"/>
  <c r="D136" i="4" s="1"/>
  <c r="C158" i="4"/>
  <c r="C180" i="4"/>
  <c r="D180" i="4" s="1"/>
  <c r="C181" i="4"/>
  <c r="D181" i="4" s="1"/>
  <c r="C175" i="4"/>
  <c r="D175" i="4" s="1"/>
  <c r="C188" i="4"/>
  <c r="C187" i="4"/>
  <c r="C185" i="4"/>
  <c r="D185" i="4" s="1"/>
  <c r="C184" i="4"/>
  <c r="D184" i="4" s="1"/>
  <c r="C183" i="4"/>
  <c r="D183" i="4" s="1"/>
  <c r="C182" i="4"/>
  <c r="D182" i="4" s="1"/>
  <c r="C179" i="4"/>
  <c r="D179" i="4" s="1"/>
  <c r="C178" i="4"/>
  <c r="D178" i="4" s="1"/>
  <c r="C177" i="4"/>
  <c r="D177" i="4" s="1"/>
  <c r="C176" i="4"/>
  <c r="D176" i="4" s="1"/>
  <c r="B190" i="4"/>
  <c r="B189" i="4"/>
  <c r="B167" i="4"/>
  <c r="B169" i="4" s="1"/>
  <c r="B168" i="4"/>
  <c r="C166" i="4"/>
  <c r="C165" i="4"/>
  <c r="C163" i="4"/>
  <c r="D163" i="4" s="1"/>
  <c r="C162" i="4"/>
  <c r="D162" i="4" s="1"/>
  <c r="C161" i="4"/>
  <c r="D161" i="4" s="1"/>
  <c r="C160" i="4"/>
  <c r="D160" i="4" s="1"/>
  <c r="C159" i="4"/>
  <c r="D159" i="4" s="1"/>
  <c r="C157" i="4"/>
  <c r="D157" i="4" s="1"/>
  <c r="C156" i="4"/>
  <c r="D156" i="4" s="1"/>
  <c r="C155" i="4"/>
  <c r="D155" i="4" s="1"/>
  <c r="C154" i="4"/>
  <c r="D154" i="4" s="1"/>
  <c r="C153" i="4"/>
  <c r="D153" i="4" s="1"/>
  <c r="C144" i="4"/>
  <c r="C143" i="4"/>
  <c r="C141" i="4"/>
  <c r="D141" i="4" s="1"/>
  <c r="C140" i="4"/>
  <c r="D140" i="4" s="1"/>
  <c r="C139" i="4"/>
  <c r="D139" i="4" s="1"/>
  <c r="C138" i="4"/>
  <c r="D138" i="4" s="1"/>
  <c r="C137" i="4"/>
  <c r="D137" i="4" s="1"/>
  <c r="C135" i="4"/>
  <c r="D135" i="4" s="1"/>
  <c r="C134" i="4"/>
  <c r="D134" i="4" s="1"/>
  <c r="C133" i="4"/>
  <c r="D133" i="4" s="1"/>
  <c r="C132" i="4"/>
  <c r="D132" i="4" s="1"/>
  <c r="C131" i="4"/>
  <c r="D131" i="4" s="1"/>
  <c r="B146" i="4"/>
  <c r="B145" i="4"/>
  <c r="C122" i="4"/>
  <c r="C121" i="4"/>
  <c r="C126" i="4" s="1"/>
  <c r="C119" i="4"/>
  <c r="D119" i="4" s="1"/>
  <c r="C118" i="4"/>
  <c r="D118" i="4" s="1"/>
  <c r="C117" i="4"/>
  <c r="D117" i="4" s="1"/>
  <c r="C116" i="4"/>
  <c r="D116" i="4" s="1"/>
  <c r="C115" i="4"/>
  <c r="D115" i="4" s="1"/>
  <c r="C113" i="4"/>
  <c r="D113" i="4" s="1"/>
  <c r="C112" i="4"/>
  <c r="D112" i="4" s="1"/>
  <c r="C111" i="4"/>
  <c r="D111" i="4" s="1"/>
  <c r="C110" i="4"/>
  <c r="D110" i="4" s="1"/>
  <c r="C109" i="4"/>
  <c r="D109" i="4" s="1"/>
  <c r="B124" i="4"/>
  <c r="B123" i="4"/>
  <c r="B125" i="4" s="1"/>
  <c r="C99" i="4"/>
  <c r="C100" i="4"/>
  <c r="C97" i="4"/>
  <c r="D97" i="4" s="1"/>
  <c r="C96" i="4"/>
  <c r="D96" i="4" s="1"/>
  <c r="C95" i="4"/>
  <c r="D95" i="4" s="1"/>
  <c r="C94" i="4"/>
  <c r="D94" i="4" s="1"/>
  <c r="C93" i="4"/>
  <c r="D93" i="4" s="1"/>
  <c r="C91" i="4"/>
  <c r="D91" i="4" s="1"/>
  <c r="C90" i="4"/>
  <c r="D90" i="4" s="1"/>
  <c r="C89" i="4"/>
  <c r="D89" i="4" s="1"/>
  <c r="C88" i="4"/>
  <c r="D88" i="4" s="1"/>
  <c r="C87" i="4"/>
  <c r="D87" i="4" s="1"/>
  <c r="B102" i="4"/>
  <c r="B101" i="4"/>
  <c r="C78" i="4"/>
  <c r="C77" i="4"/>
  <c r="C82" i="4" s="1"/>
  <c r="C75" i="4"/>
  <c r="D75" i="4" s="1"/>
  <c r="C74" i="4"/>
  <c r="D74" i="4" s="1"/>
  <c r="C73" i="4"/>
  <c r="D73" i="4" s="1"/>
  <c r="C72" i="4"/>
  <c r="D72" i="4" s="1"/>
  <c r="C71" i="4"/>
  <c r="D71" i="4" s="1"/>
  <c r="C69" i="4"/>
  <c r="D69" i="4" s="1"/>
  <c r="C68" i="4"/>
  <c r="D68" i="4" s="1"/>
  <c r="C67" i="4"/>
  <c r="D67" i="4" s="1"/>
  <c r="C66" i="4"/>
  <c r="D66" i="4" s="1"/>
  <c r="C65" i="4"/>
  <c r="D65" i="4" s="1"/>
  <c r="B80" i="4"/>
  <c r="B79" i="4"/>
  <c r="B81" i="4" s="1"/>
  <c r="B57" i="4"/>
  <c r="C56" i="4"/>
  <c r="C55" i="4"/>
  <c r="C32" i="4"/>
  <c r="D60" i="4"/>
  <c r="C45" i="4"/>
  <c r="D45" i="4" s="1"/>
  <c r="C43" i="4"/>
  <c r="D43" i="4" s="1"/>
  <c r="C53" i="4"/>
  <c r="D53" i="4" s="1"/>
  <c r="C52" i="4"/>
  <c r="D52" i="4" s="1"/>
  <c r="C51" i="4"/>
  <c r="D51" i="4" s="1"/>
  <c r="C50" i="4"/>
  <c r="D50" i="4" s="1"/>
  <c r="C49" i="4"/>
  <c r="D49" i="4" s="1"/>
  <c r="C47" i="4"/>
  <c r="D47" i="4" s="1"/>
  <c r="C46" i="4"/>
  <c r="D46" i="4" s="1"/>
  <c r="C44" i="4"/>
  <c r="D44" i="4" s="1"/>
  <c r="B58" i="4"/>
  <c r="C28" i="4"/>
  <c r="D28" i="4" s="1"/>
  <c r="C33" i="4"/>
  <c r="C30" i="4"/>
  <c r="D30" i="4" s="1"/>
  <c r="C29" i="4"/>
  <c r="D29" i="4" s="1"/>
  <c r="C27" i="4"/>
  <c r="D27" i="4" s="1"/>
  <c r="C26" i="4"/>
  <c r="D26" i="4" s="1"/>
  <c r="C24" i="4"/>
  <c r="D24" i="4" s="1"/>
  <c r="D23" i="4"/>
  <c r="C22" i="4"/>
  <c r="D22" i="4" s="1"/>
  <c r="C21" i="4"/>
  <c r="D21" i="4" s="1"/>
  <c r="C20" i="4"/>
  <c r="B35" i="4"/>
  <c r="B34" i="4"/>
  <c r="Q5" i="3"/>
  <c r="Q6" i="3"/>
  <c r="Q7" i="3"/>
  <c r="Q8" i="3"/>
  <c r="Q9" i="3"/>
  <c r="Q10" i="3"/>
  <c r="Q11" i="3"/>
  <c r="Q12" i="3"/>
  <c r="Q13" i="3"/>
  <c r="Q14" i="3"/>
  <c r="Q19" i="3"/>
  <c r="R19" i="3" s="1"/>
  <c r="Q20" i="3"/>
  <c r="Q21" i="3"/>
  <c r="Q22" i="3"/>
  <c r="Q25" i="3"/>
  <c r="Q26" i="3"/>
  <c r="Q27" i="3"/>
  <c r="Q30" i="3"/>
  <c r="Q31" i="3"/>
  <c r="R31" i="3" s="1"/>
  <c r="Q32" i="3"/>
  <c r="Q33" i="3"/>
  <c r="Q34" i="3"/>
  <c r="Q37" i="3"/>
  <c r="Q38" i="3"/>
  <c r="Q39" i="3"/>
  <c r="R39" i="3" s="1"/>
  <c r="Q40" i="3"/>
  <c r="Q44" i="3"/>
  <c r="Q45" i="3"/>
  <c r="Q48" i="3"/>
  <c r="Q49" i="3"/>
  <c r="Q52" i="3"/>
  <c r="Q53" i="3"/>
  <c r="Q54" i="3"/>
  <c r="Q55" i="3"/>
  <c r="Q56" i="3"/>
  <c r="Q57" i="3"/>
  <c r="Q60" i="3"/>
  <c r="Q61" i="3"/>
  <c r="Q62" i="3"/>
  <c r="Q63" i="3"/>
  <c r="R63" i="3" s="1"/>
  <c r="Q66" i="3"/>
  <c r="Q69" i="3"/>
  <c r="Q70" i="3"/>
  <c r="Q73" i="3"/>
  <c r="Q74" i="3"/>
  <c r="Q75" i="3"/>
  <c r="R75" i="3" s="1"/>
  <c r="Q78" i="3"/>
  <c r="Q79" i="3"/>
  <c r="Q80" i="3"/>
  <c r="Q81" i="3"/>
  <c r="Q84" i="3"/>
  <c r="Q85" i="3"/>
  <c r="Q86" i="3"/>
  <c r="Q87" i="3"/>
  <c r="Q90" i="3"/>
  <c r="Q91" i="3"/>
  <c r="R91" i="3" s="1"/>
  <c r="Q92" i="3"/>
  <c r="Q95" i="3"/>
  <c r="R95" i="3" s="1"/>
  <c r="Q98" i="3"/>
  <c r="Q99" i="3"/>
  <c r="R99" i="3" s="1"/>
  <c r="Q100" i="3"/>
  <c r="Q103" i="3"/>
  <c r="Q104" i="3"/>
  <c r="Q105" i="3"/>
  <c r="Q106" i="3"/>
  <c r="Q109" i="3"/>
  <c r="R109" i="3" s="1"/>
  <c r="Q110" i="3"/>
  <c r="Q111" i="3"/>
  <c r="Q114" i="3"/>
  <c r="Q115" i="3"/>
  <c r="Q118" i="3"/>
  <c r="Q119" i="3"/>
  <c r="R119" i="3" s="1"/>
  <c r="Q122" i="3"/>
  <c r="Q123" i="3"/>
  <c r="R123" i="3" s="1"/>
  <c r="Q124" i="3"/>
  <c r="Q4" i="3"/>
  <c r="R6" i="3"/>
  <c r="R105" i="3"/>
  <c r="R4" i="3"/>
  <c r="P25" i="3"/>
  <c r="P26" i="3"/>
  <c r="P27" i="3"/>
  <c r="P30" i="3"/>
  <c r="P31" i="3"/>
  <c r="P32" i="3"/>
  <c r="P33" i="3"/>
  <c r="R33" i="3" s="1"/>
  <c r="P34" i="3"/>
  <c r="P37" i="3"/>
  <c r="R37" i="3" s="1"/>
  <c r="P38" i="3"/>
  <c r="P39" i="3"/>
  <c r="P40" i="3"/>
  <c r="P44" i="3"/>
  <c r="P45" i="3"/>
  <c r="R45" i="3" s="1"/>
  <c r="P48" i="3"/>
  <c r="P49" i="3"/>
  <c r="R49" i="3" s="1"/>
  <c r="P52" i="3"/>
  <c r="P53" i="3"/>
  <c r="R53" i="3" s="1"/>
  <c r="P54" i="3"/>
  <c r="P55" i="3"/>
  <c r="P56" i="3"/>
  <c r="P57" i="3"/>
  <c r="P60" i="3"/>
  <c r="P61" i="3"/>
  <c r="R61" i="3" s="1"/>
  <c r="P62" i="3"/>
  <c r="P63" i="3"/>
  <c r="P66" i="3"/>
  <c r="P69" i="3"/>
  <c r="R69" i="3" s="1"/>
  <c r="P70" i="3"/>
  <c r="P73" i="3"/>
  <c r="R73" i="3" s="1"/>
  <c r="P74" i="3"/>
  <c r="P75" i="3"/>
  <c r="P78" i="3"/>
  <c r="P79" i="3"/>
  <c r="P80" i="3"/>
  <c r="P81" i="3"/>
  <c r="P84" i="3"/>
  <c r="P85" i="3"/>
  <c r="R85" i="3" s="1"/>
  <c r="P86" i="3"/>
  <c r="P87" i="3"/>
  <c r="P90" i="3"/>
  <c r="P91" i="3"/>
  <c r="P92" i="3"/>
  <c r="P95" i="3"/>
  <c r="P98" i="3"/>
  <c r="P99" i="3"/>
  <c r="P100" i="3"/>
  <c r="P103" i="3"/>
  <c r="P104" i="3"/>
  <c r="P105" i="3"/>
  <c r="P106" i="3"/>
  <c r="P109" i="3"/>
  <c r="P110" i="3"/>
  <c r="P111" i="3"/>
  <c r="P114" i="3"/>
  <c r="P115" i="3"/>
  <c r="P118" i="3"/>
  <c r="P119" i="3"/>
  <c r="P122" i="3"/>
  <c r="P123" i="3"/>
  <c r="P124" i="3"/>
  <c r="P5" i="3"/>
  <c r="P6" i="3"/>
  <c r="P7" i="3"/>
  <c r="P8" i="3"/>
  <c r="P9" i="3"/>
  <c r="P10" i="3"/>
  <c r="P11" i="3"/>
  <c r="P12" i="3"/>
  <c r="P13" i="3"/>
  <c r="P14" i="3"/>
  <c r="P19" i="3"/>
  <c r="P20" i="3"/>
  <c r="P21" i="3"/>
  <c r="R21" i="3" s="1"/>
  <c r="P22" i="3"/>
  <c r="P4" i="3"/>
  <c r="R13" i="3"/>
  <c r="R25" i="3"/>
  <c r="R57" i="3"/>
  <c r="R79" i="3"/>
  <c r="R43" i="3"/>
  <c r="R81" i="3"/>
  <c r="R103" i="3"/>
  <c r="R10" i="3"/>
  <c r="I506" i="4" l="1"/>
  <c r="C1051" i="4"/>
  <c r="C1359" i="4"/>
  <c r="C60" i="4"/>
  <c r="C192" i="4"/>
  <c r="C1601" i="4"/>
  <c r="C1073" i="4"/>
  <c r="C303" i="4"/>
  <c r="C369" i="4"/>
  <c r="C1623" i="4"/>
  <c r="C104" i="4"/>
  <c r="C1403" i="4"/>
  <c r="C501" i="4"/>
  <c r="C699" i="4"/>
  <c r="C479" i="4"/>
  <c r="C655" i="4"/>
  <c r="C1315" i="4"/>
  <c r="C1139" i="4"/>
  <c r="C963" i="4"/>
  <c r="C1425" i="4"/>
  <c r="C1271" i="4"/>
  <c r="C633" i="4"/>
  <c r="I1563" i="4"/>
  <c r="I1562" i="4"/>
  <c r="C258" i="4"/>
  <c r="I1012" i="4"/>
  <c r="C391" i="4"/>
  <c r="I924" i="4"/>
  <c r="I1056" i="4"/>
  <c r="C1337" i="4"/>
  <c r="D81" i="4"/>
  <c r="D83" i="4" s="1"/>
  <c r="B103" i="4"/>
  <c r="I330" i="4"/>
  <c r="I638" i="4"/>
  <c r="I1078" i="4"/>
  <c r="I1342" i="4"/>
  <c r="C919" i="4"/>
  <c r="C1205" i="4"/>
  <c r="I727" i="4"/>
  <c r="I726" i="4"/>
  <c r="B36" i="4"/>
  <c r="B147" i="4"/>
  <c r="B257" i="4"/>
  <c r="I528" i="4"/>
  <c r="I1144" i="4"/>
  <c r="I1452" i="4"/>
  <c r="C1095" i="4"/>
  <c r="C545" i="4"/>
  <c r="I616" i="4"/>
  <c r="B59" i="4"/>
  <c r="C236" i="4"/>
  <c r="I858" i="4"/>
  <c r="I1408" i="4"/>
  <c r="C1117" i="4"/>
  <c r="C809" i="4"/>
  <c r="I1519" i="4"/>
  <c r="I1518" i="4"/>
  <c r="I1123" i="4"/>
  <c r="I1122" i="4"/>
  <c r="I946" i="4"/>
  <c r="I947" i="4"/>
  <c r="I286" i="4"/>
  <c r="I287" i="4"/>
  <c r="I1629" i="4"/>
  <c r="I1628" i="4"/>
  <c r="I595" i="4"/>
  <c r="I594" i="4"/>
  <c r="I441" i="4"/>
  <c r="I440" i="4"/>
  <c r="I550" i="4"/>
  <c r="I551" i="4"/>
  <c r="I353" i="4"/>
  <c r="I352" i="4"/>
  <c r="I375" i="4"/>
  <c r="I374" i="4"/>
  <c r="I1584" i="4"/>
  <c r="I1585" i="4"/>
  <c r="I1431" i="4"/>
  <c r="I1430" i="4"/>
  <c r="I1254" i="4"/>
  <c r="I1255" i="4"/>
  <c r="I1497" i="4"/>
  <c r="I1496" i="4"/>
  <c r="I396" i="4"/>
  <c r="I397" i="4"/>
  <c r="I902" i="4"/>
  <c r="I903" i="4"/>
  <c r="C81" i="4"/>
  <c r="C83" i="4" s="1"/>
  <c r="C169" i="4"/>
  <c r="D158" i="4"/>
  <c r="D169" i="4" s="1"/>
  <c r="D171" i="4" s="1"/>
  <c r="I152" i="4" s="1"/>
  <c r="I837" i="4"/>
  <c r="I836" i="4"/>
  <c r="I770" i="4"/>
  <c r="I771" i="4"/>
  <c r="I990" i="4"/>
  <c r="I991" i="4"/>
  <c r="I793" i="4"/>
  <c r="I792" i="4"/>
  <c r="D20" i="4"/>
  <c r="D36" i="4" s="1"/>
  <c r="I19" i="4" s="1"/>
  <c r="C148" i="4"/>
  <c r="D213" i="4"/>
  <c r="D215" i="4" s="1"/>
  <c r="I196" i="4" s="1"/>
  <c r="I199" i="4" s="1"/>
  <c r="B235" i="4"/>
  <c r="I1320" i="4"/>
  <c r="I1233" i="4"/>
  <c r="I1232" i="4"/>
  <c r="I418" i="4"/>
  <c r="I419" i="4"/>
  <c r="I815" i="4"/>
  <c r="I814" i="4"/>
  <c r="I463" i="4"/>
  <c r="I462" i="4"/>
  <c r="I1364" i="4"/>
  <c r="I1365" i="4"/>
  <c r="D103" i="4"/>
  <c r="D105" i="4" s="1"/>
  <c r="I86" i="4" s="1"/>
  <c r="I89" i="4" s="1"/>
  <c r="C103" i="4"/>
  <c r="C105" i="4" s="1"/>
  <c r="D147" i="4"/>
  <c r="D149" i="4" s="1"/>
  <c r="I129" i="4" s="1"/>
  <c r="I132" i="4" s="1"/>
  <c r="C170" i="4"/>
  <c r="C191" i="4"/>
  <c r="C193" i="4" s="1"/>
  <c r="D191" i="4"/>
  <c r="D193" i="4" s="1"/>
  <c r="I174" i="4" s="1"/>
  <c r="I176" i="4" s="1"/>
  <c r="C59" i="4"/>
  <c r="C61" i="4" s="1"/>
  <c r="B213" i="4"/>
  <c r="C213" i="4"/>
  <c r="C235" i="4"/>
  <c r="C237" i="4" s="1"/>
  <c r="D219" i="4"/>
  <c r="D235" i="4" s="1"/>
  <c r="D237" i="4" s="1"/>
  <c r="I218" i="4" s="1"/>
  <c r="I221" i="4" s="1"/>
  <c r="I265" i="4"/>
  <c r="I309" i="4"/>
  <c r="I308" i="4"/>
  <c r="I572" i="4"/>
  <c r="I682" i="4"/>
  <c r="I880" i="4"/>
  <c r="I1188" i="4"/>
  <c r="C1381" i="4"/>
  <c r="I748" i="4"/>
  <c r="I747" i="4"/>
  <c r="I1101" i="4"/>
  <c r="I1100" i="4"/>
  <c r="I1299" i="4"/>
  <c r="I1298" i="4"/>
  <c r="D125" i="4"/>
  <c r="D127" i="4" s="1"/>
  <c r="I108" i="4" s="1"/>
  <c r="I110" i="4" s="1"/>
  <c r="C214" i="4"/>
  <c r="C257" i="4"/>
  <c r="D241" i="4"/>
  <c r="D257" i="4" s="1"/>
  <c r="D259" i="4" s="1"/>
  <c r="I240" i="4" s="1"/>
  <c r="I242" i="4" s="1"/>
  <c r="I704" i="4"/>
  <c r="I705" i="4"/>
  <c r="I1474" i="4"/>
  <c r="I1540" i="4"/>
  <c r="I1541" i="4"/>
  <c r="I1277" i="4"/>
  <c r="I1276" i="4"/>
  <c r="C523" i="4"/>
  <c r="C765" i="4"/>
  <c r="I220" i="4"/>
  <c r="I198" i="4"/>
  <c r="C125" i="4"/>
  <c r="C127" i="4" s="1"/>
  <c r="I65" i="4"/>
  <c r="I68" i="4" s="1"/>
  <c r="D48" i="4"/>
  <c r="D59" i="4" s="1"/>
  <c r="D61" i="4" s="1"/>
  <c r="I43" i="4" s="1"/>
  <c r="C147" i="4"/>
  <c r="C149" i="4" s="1"/>
  <c r="R115" i="3"/>
  <c r="R111" i="3"/>
  <c r="R87" i="3"/>
  <c r="R55" i="3"/>
  <c r="R27" i="3"/>
  <c r="R7" i="3"/>
  <c r="R11" i="3"/>
  <c r="R124" i="3"/>
  <c r="R118" i="3"/>
  <c r="R110" i="3"/>
  <c r="R104" i="3"/>
  <c r="R98" i="3"/>
  <c r="R90" i="3"/>
  <c r="R84" i="3"/>
  <c r="R78" i="3"/>
  <c r="R70" i="3"/>
  <c r="R62" i="3"/>
  <c r="R56" i="3"/>
  <c r="R52" i="3"/>
  <c r="R44" i="3"/>
  <c r="R38" i="3"/>
  <c r="R32" i="3"/>
  <c r="R26" i="3"/>
  <c r="R20" i="3"/>
  <c r="R14" i="3"/>
  <c r="R122" i="3"/>
  <c r="R114" i="3"/>
  <c r="R106" i="3"/>
  <c r="R100" i="3"/>
  <c r="R92" i="3"/>
  <c r="R86" i="3"/>
  <c r="R80" i="3"/>
  <c r="R74" i="3"/>
  <c r="R66" i="3"/>
  <c r="R60" i="3"/>
  <c r="R54" i="3"/>
  <c r="R48" i="3"/>
  <c r="R40" i="3"/>
  <c r="R34" i="3"/>
  <c r="R30" i="3"/>
  <c r="R22" i="3"/>
  <c r="R12" i="3"/>
  <c r="R5" i="3"/>
  <c r="R9" i="3"/>
  <c r="R8" i="3"/>
  <c r="I111" i="4" l="1"/>
  <c r="I177" i="4"/>
  <c r="I131" i="4"/>
  <c r="C215" i="4"/>
  <c r="C259" i="4"/>
  <c r="C171" i="4"/>
  <c r="I88" i="4"/>
  <c r="I243" i="4"/>
  <c r="I155" i="4"/>
  <c r="I154" i="4"/>
  <c r="I67" i="4"/>
  <c r="I45" i="4"/>
  <c r="I46" i="4"/>
</calcChain>
</file>

<file path=xl/connections.xml><?xml version="1.0" encoding="utf-8"?>
<connections xmlns="http://schemas.openxmlformats.org/spreadsheetml/2006/main">
  <connection id="1" name="ROI_1" type="6" refreshedVersion="6" background="1" saveData="1">
    <textPr codePage="850" sourceFile="F:\100217 NWA 7034 (EPOXY) ION NUMBERS\ROI_1.txt">
      <textFields>
        <textField/>
      </textFields>
    </textPr>
  </connection>
  <connection id="2" name="ROI_1 3 CS" type="6" refreshedVersion="6" background="1" saveData="1">
    <textPr codePage="850" sourceFile="E:\NWA8159\ROI_1 3 CS.txt">
      <textFields>
        <textField/>
      </textFields>
    </textPr>
  </connection>
  <connection id="3" name="ROI_1 3 CS1" type="6" refreshedVersion="6" background="1" saveData="1">
    <textPr codePage="850" sourceFile="E:\NWA8159\ROI_1 3 CS.txt">
      <textFields>
        <textField/>
      </textFields>
    </textPr>
  </connection>
  <connection id="4" name="ROI_10" type="6" refreshedVersion="6" background="1" saveData="1">
    <textPr codePage="850" sourceFile="F:\100217 NWA 7034 (EPOXY) ION NUMBERS\ROI_10.txt">
      <textFields>
        <textField/>
      </textFields>
    </textPr>
  </connection>
  <connection id="5" name="ROI_10 CS" type="6" refreshedVersion="6" background="1" saveData="1">
    <textPr codePage="850" sourceFile="E:\NWA8159\ROI_10 CS.txt">
      <textFields>
        <textField/>
      </textFields>
    </textPr>
  </connection>
  <connection id="6" name="ROI_10 CS1" type="6" refreshedVersion="6" background="1" saveData="1">
    <textPr codePage="850" sourceFile="E:\NWA8159\ROI_10 CS.txt">
      <textFields>
        <textField/>
      </textFields>
    </textPr>
  </connection>
  <connection id="7" name="ROI_11" type="6" refreshedVersion="6" background="1" saveData="1">
    <textPr codePage="850" sourceFile="F:\100217 NWA 7034 (EPOXY) ION NUMBERS\ROI_11.txt">
      <textFields>
        <textField/>
      </textFields>
    </textPr>
  </connection>
  <connection id="8" name="ROI_11 CS" type="6" refreshedVersion="6" background="1" saveData="1">
    <textPr codePage="850" sourceFile="E:\NWA8159\ROI_11 CS.txt">
      <textFields>
        <textField/>
      </textFields>
    </textPr>
  </connection>
  <connection id="9" name="ROI_11 CS1" type="6" refreshedVersion="6" background="1" saveData="1">
    <textPr codePage="850" sourceFile="E:\NWA8159\ROI_11 CS.txt">
      <textFields>
        <textField/>
      </textFields>
    </textPr>
  </connection>
  <connection id="10" name="ROI_12" type="6" refreshedVersion="6" background="1" saveData="1">
    <textPr codePage="850" sourceFile="F:\100217 NWA 7034 (EPOXY) ION NUMBERS\ROI_12.txt">
      <textFields>
        <textField/>
      </textFields>
    </textPr>
  </connection>
  <connection id="11" name="ROI_12 CS" type="6" refreshedVersion="6" background="1" saveData="1">
    <textPr codePage="850" sourceFile="E:\NWA8159\ROI_12 CS.txt">
      <textFields>
        <textField/>
      </textFields>
    </textPr>
  </connection>
  <connection id="12" name="ROI_12 CS1" type="6" refreshedVersion="6" background="1" saveData="1">
    <textPr codePage="850" sourceFile="E:\NWA8159\ROI_12 CS.txt">
      <textFields>
        <textField/>
      </textFields>
    </textPr>
  </connection>
  <connection id="13" name="ROI_13" type="6" refreshedVersion="6" background="1" saveData="1">
    <textPr codePage="850" sourceFile="F:\100217 NWA 7034 (EPOXY) ION NUMBERS\ROI_13.txt">
      <textFields>
        <textField/>
      </textFields>
    </textPr>
  </connection>
  <connection id="14" name="ROI_13 CS" type="6" refreshedVersion="6" background="1" saveData="1">
    <textPr codePage="850" sourceFile="E:\NWA8159\ROI_13 CS.txt">
      <textFields>
        <textField/>
      </textFields>
    </textPr>
  </connection>
  <connection id="15" name="ROI_13 CS1" type="6" refreshedVersion="6" background="1" saveData="1">
    <textPr codePage="850" sourceFile="E:\NWA8159\ROI_13 CS.txt">
      <textFields>
        <textField/>
      </textFields>
    </textPr>
  </connection>
  <connection id="16" name="ROI_14" type="6" refreshedVersion="6" background="1" saveData="1">
    <textPr codePage="850" sourceFile="F:\100217 NWA 7034 (EPOXY) ION NUMBERS\ROI_14.txt">
      <textFields>
        <textField/>
      </textFields>
    </textPr>
  </connection>
  <connection id="17" name="ROI_15" type="6" refreshedVersion="6" background="1" saveData="1">
    <textPr codePage="850" sourceFile="F:\100217 NWA 7034 (EPOXY) ION NUMBERS\ROI_15.txt">
      <textFields>
        <textField/>
      </textFields>
    </textPr>
  </connection>
  <connection id="18" name="ROI_16" type="6" refreshedVersion="6" background="1" saveData="1">
    <textPr codePage="850" sourceFile="F:\100217 NWA 7034 (EPOXY) ION NUMBERS\ROI_16.txt">
      <textFields>
        <textField/>
      </textFields>
    </textPr>
  </connection>
  <connection id="19" name="ROI_2" type="6" refreshedVersion="6" background="1" saveData="1">
    <textPr codePage="850" sourceFile="F:\100217 NWA 7034 (EPOXY) ION NUMBERS\ROI_2.txt">
      <textFields>
        <textField/>
      </textFields>
    </textPr>
  </connection>
  <connection id="20" name="ROI_2 CS" type="6" refreshedVersion="6" background="1" saveData="1">
    <textPr codePage="850" sourceFile="E:\NWA8159\ROI_2 CS.txt">
      <textFields>
        <textField/>
      </textFields>
    </textPr>
  </connection>
  <connection id="21" name="ROI_2 CS1" type="6" refreshedVersion="6" background="1" saveData="1">
    <textPr codePage="850" sourceFile="E:\NWA8159\ROI_2 CS.txt">
      <textFields>
        <textField/>
      </textFields>
    </textPr>
  </connection>
  <connection id="22" name="ROI_3" type="6" refreshedVersion="6" background="1" saveData="1">
    <textPr codePage="850" sourceFile="F:\100217 NWA 7034 (EPOXY) ION NUMBERS\ROI_3.txt">
      <textFields>
        <textField/>
      </textFields>
    </textPr>
  </connection>
  <connection id="23" name="ROI_3 CS" type="6" refreshedVersion="6" background="1" saveData="1">
    <textPr codePage="850" sourceFile="E:\NWA8159\ROI_3 CS.txt">
      <textFields>
        <textField/>
      </textFields>
    </textPr>
  </connection>
  <connection id="24" name="ROI_3 CS1" type="6" refreshedVersion="6" background="1" saveData="1">
    <textPr codePage="850" sourceFile="E:\NWA8159\ROI_3 CS.txt">
      <textFields>
        <textField/>
      </textFields>
    </textPr>
  </connection>
  <connection id="25" name="ROI_4" type="6" refreshedVersion="6" background="1" saveData="1">
    <textPr codePage="850" sourceFile="F:\100217 NWA 7034 (EPOXY) ION NUMBERS\ROI_4.txt">
      <textFields>
        <textField/>
      </textFields>
    </textPr>
  </connection>
  <connection id="26" name="ROI_4 CS" type="6" refreshedVersion="6" background="1" saveData="1">
    <textPr codePage="850" sourceFile="E:\NWA8159\ROI_4 CS.txt">
      <textFields>
        <textField/>
      </textFields>
    </textPr>
  </connection>
  <connection id="27" name="ROI_4 CS1" type="6" refreshedVersion="6" background="1" saveData="1">
    <textPr codePage="850" sourceFile="E:\NWA8159\ROI_4 CS.txt">
      <textFields>
        <textField/>
      </textFields>
    </textPr>
  </connection>
  <connection id="28" name="ROI_5" type="6" refreshedVersion="6" background="1" saveData="1">
    <textPr codePage="850" sourceFile="F:\100217 NWA 7034 (EPOXY) ION NUMBERS\ROI_5.txt">
      <textFields>
        <textField/>
      </textFields>
    </textPr>
  </connection>
  <connection id="29" name="ROI_5 CS" type="6" refreshedVersion="6" background="1" saveData="1">
    <textPr codePage="850" sourceFile="E:\NWA8159\ROI_5 CS.txt">
      <textFields>
        <textField/>
      </textFields>
    </textPr>
  </connection>
  <connection id="30" name="ROI_5 CS1" type="6" refreshedVersion="6" background="1" saveData="1">
    <textPr codePage="850" sourceFile="E:\NWA8159\ROI_5 CS.txt">
      <textFields>
        <textField/>
      </textFields>
    </textPr>
  </connection>
  <connection id="31" name="ROI_6" type="6" refreshedVersion="6" background="1" saveData="1">
    <textPr codePage="850" sourceFile="F:\100217 NWA 7034 (EPOXY) ION NUMBERS\ROI_6.txt">
      <textFields>
        <textField/>
      </textFields>
    </textPr>
  </connection>
  <connection id="32" name="ROI_6 CS" type="6" refreshedVersion="6" background="1" saveData="1">
    <textPr codePage="850" sourceFile="E:\NWA8159\ROI_6 CS.txt">
      <textFields>
        <textField/>
      </textFields>
    </textPr>
  </connection>
  <connection id="33" name="ROI_6 CS1" type="6" refreshedVersion="6" background="1" saveData="1">
    <textPr codePage="850" sourceFile="E:\NWA8159\ROI_6 CS.txt">
      <textFields>
        <textField/>
      </textFields>
    </textPr>
  </connection>
  <connection id="34" name="ROI_7" type="6" refreshedVersion="6" background="1" saveData="1">
    <textPr codePage="850" sourceFile="F:\100217 NWA 7034 (EPOXY) ION NUMBERS\ROI_7.txt">
      <textFields>
        <textField/>
      </textFields>
    </textPr>
  </connection>
  <connection id="35" name="ROI_7 CS" type="6" refreshedVersion="6" background="1" saveData="1">
    <textPr codePage="850" sourceFile="E:\NWA8159\ROI_7 CS.txt">
      <textFields>
        <textField/>
      </textFields>
    </textPr>
  </connection>
  <connection id="36" name="ROI_7 CS1" type="6" refreshedVersion="6" background="1" saveData="1">
    <textPr codePage="850" sourceFile="E:\NWA8159\ROI_7 CS.txt">
      <textFields>
        <textField/>
      </textFields>
    </textPr>
  </connection>
  <connection id="37" name="ROI_8" type="6" refreshedVersion="6" background="1" saveData="1">
    <textPr codePage="850" sourceFile="F:\100217 NWA 7034 (EPOXY) ION NUMBERS\ROI_8.txt">
      <textFields>
        <textField/>
      </textFields>
    </textPr>
  </connection>
  <connection id="38" name="ROI_8 CS" type="6" refreshedVersion="6" background="1" saveData="1">
    <textPr codePage="850" sourceFile="E:\NWA8159\ROI_8 CS.txt">
      <textFields>
        <textField/>
      </textFields>
    </textPr>
  </connection>
  <connection id="39" name="ROI_8 CS1" type="6" refreshedVersion="6" background="1" saveData="1">
    <textPr codePage="850" sourceFile="E:\NWA8159\ROI_8 CS.txt">
      <textFields>
        <textField/>
      </textFields>
    </textPr>
  </connection>
  <connection id="40" name="ROI_9" type="6" refreshedVersion="6" background="1" saveData="1">
    <textPr codePage="850" sourceFile="F:\100217 NWA 7034 (EPOXY) ION NUMBERS\ROI_9.txt">
      <textFields>
        <textField/>
      </textFields>
    </textPr>
  </connection>
  <connection id="41" name="ROI_9 CS" type="6" refreshedVersion="6" background="1" saveData="1">
    <textPr codePage="850" sourceFile="E:\NWA8159\ROI_9 CS.txt">
      <textFields>
        <textField/>
      </textFields>
    </textPr>
  </connection>
  <connection id="42" name="ROI_9 CS1" type="6" refreshedVersion="6" background="1" saveData="1">
    <textPr codePage="850" sourceFile="E:\NWA8159\ROI_9 CS.txt">
      <textFields>
        <textField/>
      </textFields>
    </textPr>
  </connection>
  <connection id="43" name="std run 10" type="6" refreshedVersion="6" background="1" saveData="1">
    <textPr codePage="850" sourceFile="F:\180117-NWA 7034 INCA FORMULA\std run 10.txt">
      <textFields>
        <textField/>
      </textFields>
    </textPr>
  </connection>
  <connection id="44" name="std run 11" type="6" refreshedVersion="6" background="1" saveData="1">
    <textPr codePage="850" sourceFile="F:\180117-NWA 7034 INCA FORMULA\std run 11.txt">
      <textFields>
        <textField/>
      </textFields>
    </textPr>
  </connection>
  <connection id="45" name="std run 12" type="6" refreshedVersion="6" background="1" saveData="1">
    <textPr codePage="850" sourceFile="F:\180117-NWA 7034 INCA FORMULA\std run 12.txt">
      <textFields>
        <textField/>
      </textFields>
    </textPr>
  </connection>
  <connection id="46" name="std run 13" type="6" refreshedVersion="6" background="1" saveData="1">
    <textPr codePage="850" sourceFile="F:\180117-NWA 7034 INCA FORMULA\std run 13.txt">
      <textFields>
        <textField/>
      </textFields>
    </textPr>
  </connection>
  <connection id="47" name="std run 14" type="6" refreshedVersion="6" background="1" saveData="1">
    <textPr codePage="850" sourceFile="F:\180117-NWA 7034 INCA FORMULA\std run 14.txt">
      <textFields>
        <textField/>
      </textFields>
    </textPr>
  </connection>
  <connection id="48" name="std run 15" type="6" refreshedVersion="6" background="1" saveData="1">
    <textPr codePage="850" sourceFile="F:\180117-NWA 7034 INCA FORMULA\std run 15.txt">
      <textFields>
        <textField/>
      </textFields>
    </textPr>
  </connection>
  <connection id="49" name="std run 16" type="6" refreshedVersion="6" background="1" saveData="1">
    <textPr codePage="850" sourceFile="F:\180117-NWA 7034 INCA FORMULA\std run 16.txt">
      <textFields>
        <textField/>
      </textFields>
    </textPr>
  </connection>
  <connection id="50" name="std run 17" type="6" refreshedVersion="6" background="1" saveData="1">
    <textPr codePage="850" sourceFile="F:\180117-NWA 7034 INCA FORMULA\std run 17.txt">
      <textFields>
        <textField/>
      </textFields>
    </textPr>
  </connection>
  <connection id="51" name="std run 8" type="6" refreshedVersion="6" background="1" saveData="1">
    <textPr codePage="850" sourceFile="F:\180117-NWA 7034 INCA FORMULA\std run 8.txt">
      <textFields>
        <textField/>
      </textFields>
    </textPr>
  </connection>
  <connection id="52" name="std run 9" type="6" refreshedVersion="6" background="1" saveData="1">
    <textPr codePage="850" sourceFile="F:\180117-NWA 7034 INCA FORMULA\std run 9.txt">
      <textFields>
        <textField/>
      </textFields>
    </textPr>
  </connection>
</connections>
</file>

<file path=xl/sharedStrings.xml><?xml version="1.0" encoding="utf-8"?>
<sst xmlns="http://schemas.openxmlformats.org/spreadsheetml/2006/main" count="6205" uniqueCount="337">
  <si>
    <t>Project: Project 1</t>
  </si>
  <si>
    <t>Owner: Oxford</t>
  </si>
  <si>
    <t>Site: Std run 8</t>
  </si>
  <si>
    <t>Sample: Sample 1</t>
  </si>
  <si>
    <t>Type: Default</t>
  </si>
  <si>
    <t xml:space="preserve">ID: </t>
  </si>
  <si>
    <t>Compound% F K_SERIES</t>
  </si>
  <si>
    <t>Compound% Na K_SERIES</t>
  </si>
  <si>
    <t>Compound% Mg K_SERIES</t>
  </si>
  <si>
    <t>Compound% Al K_SERIES</t>
  </si>
  <si>
    <t>Compound% P K_SERIES</t>
  </si>
  <si>
    <t>Compound% S K_SERIES</t>
  </si>
  <si>
    <t>Compound% Cl K_SERIES</t>
  </si>
  <si>
    <t>Compound% K K_SERIES</t>
  </si>
  <si>
    <t>Compound% Ca K_SERIES</t>
  </si>
  <si>
    <t>Compound% Ti K_SERIES</t>
  </si>
  <si>
    <t>Compound% Cr K_SERIES</t>
  </si>
  <si>
    <t>Compound% Mn K_SERIES</t>
  </si>
  <si>
    <t>Compound% Fe K_SERIES</t>
  </si>
  <si>
    <t>Compound%Total</t>
  </si>
  <si>
    <t>Spectrum</t>
  </si>
  <si>
    <t>Spectrum 1</t>
  </si>
  <si>
    <t>Spectrum 2</t>
  </si>
  <si>
    <t>Spectrum 3</t>
  </si>
  <si>
    <t>Spectrum 4</t>
  </si>
  <si>
    <t>Spectrum 5</t>
  </si>
  <si>
    <t>Spectrum 6</t>
  </si>
  <si>
    <t>Spectrum 7</t>
  </si>
  <si>
    <t>Spectrum 8</t>
  </si>
  <si>
    <t>Spectrum 9</t>
  </si>
  <si>
    <t>Spectrum 10</t>
  </si>
  <si>
    <t>Spectrum 11</t>
  </si>
  <si>
    <t>Site: Std run 9</t>
  </si>
  <si>
    <t>Site: Std run 10</t>
  </si>
  <si>
    <t>Site: Std run 11</t>
  </si>
  <si>
    <t>Site: Std run 12</t>
  </si>
  <si>
    <t>Site: Std run 13</t>
  </si>
  <si>
    <t>Site: Std run 14</t>
  </si>
  <si>
    <t>Compound% Si K_SERIES</t>
  </si>
  <si>
    <t>Site: Apatite</t>
  </si>
  <si>
    <t>ROI_1</t>
  </si>
  <si>
    <t>Site: ROI_2</t>
  </si>
  <si>
    <t>Site: ROI_3</t>
  </si>
  <si>
    <t>Site: ROI_4</t>
  </si>
  <si>
    <t>Site: ROI_5</t>
  </si>
  <si>
    <t>Site: ROI_6</t>
  </si>
  <si>
    <t>Site: ROI_7</t>
  </si>
  <si>
    <t>Site: ROI_8</t>
  </si>
  <si>
    <t>Site: ROI_10</t>
  </si>
  <si>
    <t>Site: ROI_11</t>
  </si>
  <si>
    <t>Site: ROI_12</t>
  </si>
  <si>
    <t>Site: ROI_13</t>
  </si>
  <si>
    <t>Site: ROI_14</t>
  </si>
  <si>
    <t>Site: ROI_15</t>
  </si>
  <si>
    <t>Site: ROI_16</t>
  </si>
  <si>
    <t>Oxide wt.%</t>
  </si>
  <si>
    <t>Atomic prop of O from each Mol</t>
  </si>
  <si>
    <t>SiO2</t>
  </si>
  <si>
    <t>TiO2</t>
  </si>
  <si>
    <t>Al2O3</t>
  </si>
  <si>
    <t>Cr2O3</t>
  </si>
  <si>
    <t>FeO</t>
  </si>
  <si>
    <t>MnO</t>
  </si>
  <si>
    <t>MgO</t>
  </si>
  <si>
    <t>CaO</t>
  </si>
  <si>
    <t>Na2O</t>
  </si>
  <si>
    <t>K2O</t>
  </si>
  <si>
    <t>P2O5</t>
  </si>
  <si>
    <t>S</t>
  </si>
  <si>
    <t>Cl</t>
  </si>
  <si>
    <t>F</t>
  </si>
  <si>
    <t>-O ≡ F</t>
  </si>
  <si>
    <t>-O ≡ Cl</t>
  </si>
  <si>
    <t xml:space="preserve">Total </t>
  </si>
  <si>
    <t>Oxide wt. %</t>
  </si>
  <si>
    <t>Std run 9</t>
  </si>
  <si>
    <t>Std run 10</t>
  </si>
  <si>
    <t>Std run 11</t>
  </si>
  <si>
    <t>Std run 12</t>
  </si>
  <si>
    <t>Std run 13</t>
  </si>
  <si>
    <t>Std run 14</t>
  </si>
  <si>
    <t xml:space="preserve">Std run 8 </t>
  </si>
  <si>
    <t>ROI_2</t>
  </si>
  <si>
    <t>ROI_3</t>
  </si>
  <si>
    <t>ROI_4</t>
  </si>
  <si>
    <t>ROI_5</t>
  </si>
  <si>
    <t>ROI_6</t>
  </si>
  <si>
    <t>ROI_7</t>
  </si>
  <si>
    <t>ROI_8</t>
  </si>
  <si>
    <t>ROI_10</t>
  </si>
  <si>
    <t>ROI_11</t>
  </si>
  <si>
    <t>ROI_12</t>
  </si>
  <si>
    <t>ROI_13</t>
  </si>
  <si>
    <t>ROI_14</t>
  </si>
  <si>
    <t>ROI_15</t>
  </si>
  <si>
    <t>ROI_16</t>
  </si>
  <si>
    <t>Atomic Mass</t>
  </si>
  <si>
    <t>Si</t>
  </si>
  <si>
    <t>Ti</t>
  </si>
  <si>
    <t>Al</t>
  </si>
  <si>
    <t>Cr</t>
  </si>
  <si>
    <t>Fe</t>
  </si>
  <si>
    <t>Mn</t>
  </si>
  <si>
    <t>Mg</t>
  </si>
  <si>
    <t>Ca</t>
  </si>
  <si>
    <t>Na</t>
  </si>
  <si>
    <t>K</t>
  </si>
  <si>
    <t>P</t>
  </si>
  <si>
    <t>O</t>
  </si>
  <si>
    <t>Std run 8 spec 1</t>
  </si>
  <si>
    <t>Mol proprotion oxides</t>
  </si>
  <si>
    <t>True total</t>
  </si>
  <si>
    <t>Normalisation factor for 13 anions</t>
  </si>
  <si>
    <t>Structural formula based on 13 anions (F+)</t>
  </si>
  <si>
    <t>Structural formula based on 13 anions (Cl)</t>
  </si>
  <si>
    <t xml:space="preserve">Ratio calculation </t>
  </si>
  <si>
    <t>Std run 8 spec 2</t>
  </si>
  <si>
    <t>Std run 8 spec 3</t>
  </si>
  <si>
    <t>Std run 8 spec 4</t>
  </si>
  <si>
    <t>Std run 8 spec 5</t>
  </si>
  <si>
    <t>Std run 8 spec 6</t>
  </si>
  <si>
    <t>Std run 8 spec 7</t>
  </si>
  <si>
    <t>Std run 8 spec 8</t>
  </si>
  <si>
    <t>Std run 8 spec 9</t>
  </si>
  <si>
    <t>Std run 8 spec 10</t>
  </si>
  <si>
    <t>Std run 8 spec 11</t>
  </si>
  <si>
    <t>Std run 9 spec 1</t>
  </si>
  <si>
    <t>Std run 9 spec 2</t>
  </si>
  <si>
    <t>Std run 9 spec 3</t>
  </si>
  <si>
    <t>Std run 9 spec 4</t>
  </si>
  <si>
    <t>Std run 10 spec 1</t>
  </si>
  <si>
    <t>Std run 10 spec 2</t>
  </si>
  <si>
    <t xml:space="preserve">Std run 10 spec 3 </t>
  </si>
  <si>
    <t xml:space="preserve">Std run 11 spec 1 </t>
  </si>
  <si>
    <t xml:space="preserve">Std run 11 spec 2 </t>
  </si>
  <si>
    <t>Std run 11 spec 3</t>
  </si>
  <si>
    <t>Std run 11 spec 4</t>
  </si>
  <si>
    <t>Std run 11 spec 5</t>
  </si>
  <si>
    <t xml:space="preserve">Std run 12 spec 1 </t>
  </si>
  <si>
    <t xml:space="preserve">Std run 12 spec 2 </t>
  </si>
  <si>
    <t>Std run 12 spec 3</t>
  </si>
  <si>
    <t>Std run 12 spec 4</t>
  </si>
  <si>
    <t>Std run 14 spec 1</t>
  </si>
  <si>
    <t xml:space="preserve">Std run 14 spec 2 </t>
  </si>
  <si>
    <t>ROI_1 spec 1</t>
  </si>
  <si>
    <t>ROI_1 spec 2</t>
  </si>
  <si>
    <t>ROI_1 spec 3</t>
  </si>
  <si>
    <t>ROI_1 spec 4</t>
  </si>
  <si>
    <t>ROI_1 spec 5</t>
  </si>
  <si>
    <t>ROI_1 spec 6</t>
  </si>
  <si>
    <t>ROI_2 spec 1</t>
  </si>
  <si>
    <t xml:space="preserve">ROI_2 spec 2 </t>
  </si>
  <si>
    <t xml:space="preserve">ROI_2 spec 3 </t>
  </si>
  <si>
    <t xml:space="preserve">ROI_2 spec 4 </t>
  </si>
  <si>
    <t xml:space="preserve">ROI_3 spec 1 </t>
  </si>
  <si>
    <t xml:space="preserve">ROI_4 spec 1 </t>
  </si>
  <si>
    <t>ROI_4 spec 2</t>
  </si>
  <si>
    <t xml:space="preserve">ROI_5 spec 1 </t>
  </si>
  <si>
    <t xml:space="preserve">ROI_5 spec 2 </t>
  </si>
  <si>
    <t>ROI_5 spec 3</t>
  </si>
  <si>
    <t xml:space="preserve">ROI_6 spec 1 </t>
  </si>
  <si>
    <t>ROI_6 spec 2</t>
  </si>
  <si>
    <t>ROI_6 spec 3</t>
  </si>
  <si>
    <t>ROI_6 spec 4</t>
  </si>
  <si>
    <t xml:space="preserve">ROI_7 spec 1 </t>
  </si>
  <si>
    <t xml:space="preserve">ROI_7 spec 2 </t>
  </si>
  <si>
    <t>ROI_7 spec 3</t>
  </si>
  <si>
    <t>ROI_7 spec 4</t>
  </si>
  <si>
    <t xml:space="preserve">ROI_8 spec 1 </t>
  </si>
  <si>
    <t>ROI_8 spec 2</t>
  </si>
  <si>
    <t>ROI_8 spec 3</t>
  </si>
  <si>
    <t>ROI_10 spec 1</t>
  </si>
  <si>
    <t>ROI_11 spec 1</t>
  </si>
  <si>
    <t xml:space="preserve">ROI_11 spec 2 </t>
  </si>
  <si>
    <t xml:space="preserve">ROI_11 spec 3 </t>
  </si>
  <si>
    <t>ROI_12 spec 1</t>
  </si>
  <si>
    <t>ROI_12 spec 2</t>
  </si>
  <si>
    <t xml:space="preserve">ROI_12 spec 3 </t>
  </si>
  <si>
    <t>ROI_12 spec 4</t>
  </si>
  <si>
    <t xml:space="preserve">ROI_13 spec 1 </t>
  </si>
  <si>
    <t xml:space="preserve">ROI_13 spec 2 </t>
  </si>
  <si>
    <t xml:space="preserve">ROI_13 spec 3 </t>
  </si>
  <si>
    <t>ROI_14 spec 1</t>
  </si>
  <si>
    <t xml:space="preserve">ROI_14 spec 2 </t>
  </si>
  <si>
    <t xml:space="preserve">ROI_15 spec 1 </t>
  </si>
  <si>
    <t xml:space="preserve">ROI_15 spec 2 </t>
  </si>
  <si>
    <t xml:space="preserve">ROI_16 spec 1 </t>
  </si>
  <si>
    <t>ROI_16 spec 2</t>
  </si>
  <si>
    <t xml:space="preserve">ROI_16 spec 3 </t>
  </si>
  <si>
    <t>Number of ions F K_SERIES</t>
  </si>
  <si>
    <t>Number of ions Na K_SERIES</t>
  </si>
  <si>
    <t>Number of ions Mg K_SERIES</t>
  </si>
  <si>
    <t>Number of ions Al K_SERIES</t>
  </si>
  <si>
    <t>Number of ions Si K_SERIES</t>
  </si>
  <si>
    <t>Number of ions P K_SERIES</t>
  </si>
  <si>
    <t>Number of ions S K_SERIES</t>
  </si>
  <si>
    <t>Number of ions K K_SERIES</t>
  </si>
  <si>
    <t>Number of ions Ca K_SERIES</t>
  </si>
  <si>
    <t>Number of ions Ti K_SERIES</t>
  </si>
  <si>
    <t>Number of ions Cr K_SERIES</t>
  </si>
  <si>
    <t>Number of ions Mn K_SERIES</t>
  </si>
  <si>
    <t>Number of ions Fe K_SERIES</t>
  </si>
  <si>
    <t>Number of ions O</t>
  </si>
  <si>
    <t>Site: Std run 15</t>
  </si>
  <si>
    <t>Site: Std run 16</t>
  </si>
  <si>
    <t>Site: Std run 17</t>
  </si>
  <si>
    <t>Site: ROI_1</t>
  </si>
  <si>
    <t>Site: ROI_9</t>
  </si>
  <si>
    <t>∑ Cations</t>
  </si>
  <si>
    <t>F‡</t>
  </si>
  <si>
    <t>∑ X-site</t>
  </si>
  <si>
    <t>OH†</t>
  </si>
  <si>
    <t>Structural Formular based on 13 anions</t>
  </si>
  <si>
    <t xml:space="preserve">Total number of ions </t>
  </si>
  <si>
    <t>Calculated OH from Hawaii</t>
  </si>
  <si>
    <t>OH</t>
  </si>
  <si>
    <t xml:space="preserve">Spec 2 </t>
  </si>
  <si>
    <t>Spec 4</t>
  </si>
  <si>
    <t xml:space="preserve">Spec </t>
  </si>
  <si>
    <t>Spec 2</t>
  </si>
  <si>
    <t xml:space="preserve">Totals are a bit high </t>
  </si>
  <si>
    <t xml:space="preserve">Spec 1 </t>
  </si>
  <si>
    <t>Spec 3</t>
  </si>
  <si>
    <t>Spec 5</t>
  </si>
  <si>
    <t>Spec 6</t>
  </si>
  <si>
    <t>Spec 7</t>
  </si>
  <si>
    <t>Spec 8</t>
  </si>
  <si>
    <t>Spec 9</t>
  </si>
  <si>
    <t>Spec 10</t>
  </si>
  <si>
    <t>Spec 11</t>
  </si>
  <si>
    <t>Spec 1</t>
  </si>
  <si>
    <t>Site 1</t>
  </si>
  <si>
    <t>Site 2</t>
  </si>
  <si>
    <t>Site 3</t>
  </si>
  <si>
    <t>Site 4</t>
  </si>
  <si>
    <t xml:space="preserve">Std run 11 </t>
  </si>
  <si>
    <t xml:space="preserve">Spec 5 </t>
  </si>
  <si>
    <t xml:space="preserve">Spec 3 </t>
  </si>
  <si>
    <t xml:space="preserve">Spec 7 </t>
  </si>
  <si>
    <t>Std run 8 (Spec 2)</t>
  </si>
  <si>
    <t>Std run 9 (Spec 2)</t>
  </si>
  <si>
    <t>Std run 10 (Spec 2)</t>
  </si>
  <si>
    <t>Std run 11 (Spec 3)</t>
  </si>
  <si>
    <t>Std run 12 (Spec 2)</t>
  </si>
  <si>
    <t>ROI_1 (Spec 1)</t>
  </si>
  <si>
    <t>ROI_2 (Spec 2)</t>
  </si>
  <si>
    <t>ROI_3 (Spec 1)</t>
  </si>
  <si>
    <t>ROI_4(Spec 1)</t>
  </si>
  <si>
    <t>ROI_5 (Spec 1)</t>
  </si>
  <si>
    <t>ROI_6 (Spec 2)</t>
  </si>
  <si>
    <t>ROI_7 (Spec 4)</t>
  </si>
  <si>
    <t>ROI_8 (Spec 2)</t>
  </si>
  <si>
    <t>ROI_11 (Spec 1)</t>
  </si>
  <si>
    <t>ROI_12 (Spec 3)</t>
  </si>
  <si>
    <t>ROI_13 (Spec 2)</t>
  </si>
  <si>
    <t>ROI_14 (Spec 1)</t>
  </si>
  <si>
    <t>ROI_15 (Spec 1)</t>
  </si>
  <si>
    <t>ROI_16 (Spec 1)</t>
  </si>
  <si>
    <t xml:space="preserve">Std run 8 (spec 8) </t>
  </si>
  <si>
    <t>Std run 9 (spec 4)</t>
  </si>
  <si>
    <t>Std run 10 (spec 2)</t>
  </si>
  <si>
    <t>Std run 11 (spec 3)</t>
  </si>
  <si>
    <t>Std run 12 (spec 2)</t>
  </si>
  <si>
    <t>ROI_1 (spec 1)</t>
  </si>
  <si>
    <t>ROI_2 (spec 3)</t>
  </si>
  <si>
    <t xml:space="preserve">ROI_3(spec 1) </t>
  </si>
  <si>
    <t>ROI_4 (spec 2)</t>
  </si>
  <si>
    <t>ROI_5(spec 3)</t>
  </si>
  <si>
    <t>ROI_6(spec 2)</t>
  </si>
  <si>
    <t>ROI_7 (spec 4)</t>
  </si>
  <si>
    <t>ROI_8 (spec 3)</t>
  </si>
  <si>
    <t>ROI_11 (spec 2)</t>
  </si>
  <si>
    <t>ROI_12 (spec 1)</t>
  </si>
  <si>
    <t>ROI_13 (spec 2)</t>
  </si>
  <si>
    <t xml:space="preserve">ROI_14 (spec 2) </t>
  </si>
  <si>
    <t xml:space="preserve">ROI_15 (spec 2) </t>
  </si>
  <si>
    <t xml:space="preserve">ROI_16 (spec 2) </t>
  </si>
  <si>
    <t>Oxide</t>
  </si>
  <si>
    <t>Std run 8</t>
  </si>
  <si>
    <t>SiO</t>
  </si>
  <si>
    <t xml:space="preserve">Site: ROI_1  </t>
  </si>
  <si>
    <t>Site: ROI_ 8</t>
  </si>
  <si>
    <t>Site: ROI_ 9</t>
  </si>
  <si>
    <t>Site: ROI_ 10</t>
  </si>
  <si>
    <t>Site: ROI_ 11</t>
  </si>
  <si>
    <t>Site: ROI_ 13</t>
  </si>
  <si>
    <t>Site: ROI_ 12</t>
  </si>
  <si>
    <t>Site: ROI_1  3</t>
  </si>
  <si>
    <t>Weight% F K_SERIES</t>
  </si>
  <si>
    <t>Weight% Na K_SERIES</t>
  </si>
  <si>
    <t>Weight% Mg K_SERIES</t>
  </si>
  <si>
    <t>Weight% Al K_SERIES</t>
  </si>
  <si>
    <t>Weight% Si K_SERIES</t>
  </si>
  <si>
    <t>Weight% P K_SERIES</t>
  </si>
  <si>
    <t>Weight% S K_SERIES</t>
  </si>
  <si>
    <t>Weight% Cl K_SERIES</t>
  </si>
  <si>
    <t>Weight% K K_SERIES</t>
  </si>
  <si>
    <t>Weight% Ca K_SERIES</t>
  </si>
  <si>
    <t>Weight% Ti K_SERIES</t>
  </si>
  <si>
    <t>Weight% Cr K_SERIES</t>
  </si>
  <si>
    <t>Weight% Mn K_SERIES</t>
  </si>
  <si>
    <t>Weight% Fe K_SERIES</t>
  </si>
  <si>
    <t>Weight% O</t>
  </si>
  <si>
    <t>Weight%Total</t>
  </si>
  <si>
    <t>Atomic% F K_SERIES</t>
  </si>
  <si>
    <t>Atomic% Na K_SERIES</t>
  </si>
  <si>
    <t>Atomic% Mg K_SERIES</t>
  </si>
  <si>
    <t>Atomic% Al K_SERIES</t>
  </si>
  <si>
    <t>Atomic% Si K_SERIES</t>
  </si>
  <si>
    <t>Atomic% P K_SERIES</t>
  </si>
  <si>
    <t>Atomic% S K_SERIES</t>
  </si>
  <si>
    <t>Atomic% Cl K_SERIES</t>
  </si>
  <si>
    <t>Atomic% K K_SERIES</t>
  </si>
  <si>
    <t>Atomic% Ca K_SERIES</t>
  </si>
  <si>
    <t>Atomic% Ti K_SERIES</t>
  </si>
  <si>
    <t>Atomic% Cr K_SERIES</t>
  </si>
  <si>
    <t>Atomic% Mn K_SERIES</t>
  </si>
  <si>
    <t>Atomic% Fe K_SERIES</t>
  </si>
  <si>
    <t>Atomic% O</t>
  </si>
  <si>
    <t xml:space="preserve">ROI_1 (Spec 2) </t>
  </si>
  <si>
    <t xml:space="preserve">use Lydias spreadsheet to get this </t>
  </si>
  <si>
    <t>ROI_4 (Spec 1)</t>
  </si>
  <si>
    <t xml:space="preserve">ROI_5 (Spec 1) </t>
  </si>
  <si>
    <t>ROI_7 (Spec 2)</t>
  </si>
  <si>
    <t xml:space="preserve">ROI_7 (Spec 1) </t>
  </si>
  <si>
    <t xml:space="preserve">ROI_8 (Spec 1) </t>
  </si>
  <si>
    <t xml:space="preserve">ROI_9 (Spec 1) </t>
  </si>
  <si>
    <t xml:space="preserve">ROI_10 (Spec 1) </t>
  </si>
  <si>
    <t xml:space="preserve">ROI_11 (Spec 1) </t>
  </si>
  <si>
    <t xml:space="preserve">Ion corrected </t>
  </si>
  <si>
    <t xml:space="preserve">No. of O ions </t>
  </si>
  <si>
    <t xml:space="preserve">Note: </t>
  </si>
  <si>
    <t>Std run 8= ROI_1 and 2 in masters thesis</t>
  </si>
  <si>
    <t>Std run 9= ROI_4</t>
  </si>
  <si>
    <t>Std run 14=ROI_8</t>
  </si>
  <si>
    <t>ROI_5 Spec 3</t>
  </si>
  <si>
    <t>ROI_5 Spec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</si>
</sst>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D8C4D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2" borderId="0" xfId="0" applyFill="1"/>
    <xf numFmtId="0" fontId="2" fillId="0" borderId="0" xfId="0" applyFont="1"/>
    <xf numFmtId="11" fontId="0" fillId="0" borderId="0" xfId="0" applyNumberFormat="1"/>
    <xf numFmtId="0" fontId="1" fillId="3" borderId="0" xfId="0" applyFont="1" applyFill="1"/>
    <xf numFmtId="0" fontId="0" fillId="3" borderId="0" xfId="0" applyFill="1"/>
    <xf numFmtId="0" fontId="1" fillId="3" borderId="0" xfId="0" applyFont="1" applyFill="1" applyAlignment="1"/>
    <xf numFmtId="0" fontId="0" fillId="4" borderId="0" xfId="0" applyFill="1"/>
    <xf numFmtId="0" fontId="0" fillId="4" borderId="0" xfId="0" applyFill="1" applyAlignment="1">
      <alignment horizontal="center"/>
    </xf>
    <xf numFmtId="0" fontId="1" fillId="5" borderId="0" xfId="0" applyFont="1" applyFill="1"/>
    <xf numFmtId="0" fontId="2" fillId="0" borderId="0" xfId="0" applyFont="1" applyFill="1"/>
    <xf numFmtId="0" fontId="0" fillId="4" borderId="0" xfId="0" applyFill="1" applyAlignment="1"/>
    <xf numFmtId="0" fontId="0" fillId="0" borderId="0" xfId="0" applyFill="1" applyAlignment="1"/>
    <xf numFmtId="0" fontId="0" fillId="4" borderId="0" xfId="0" applyFont="1" applyFill="1"/>
    <xf numFmtId="0" fontId="0" fillId="6" borderId="0" xfId="0" applyFill="1"/>
    <xf numFmtId="0" fontId="1" fillId="0" borderId="0" xfId="0" applyFont="1" applyFill="1"/>
    <xf numFmtId="0" fontId="0" fillId="0" borderId="0" xfId="0" applyFill="1"/>
    <xf numFmtId="2" fontId="0" fillId="0" borderId="0" xfId="0" applyNumberFormat="1"/>
    <xf numFmtId="11" fontId="0" fillId="4" borderId="0" xfId="0" applyNumberFormat="1" applyFill="1"/>
    <xf numFmtId="0" fontId="3" fillId="7" borderId="0" xfId="0" applyFont="1" applyFill="1"/>
    <xf numFmtId="0" fontId="4" fillId="7" borderId="0" xfId="0" applyFont="1" applyFill="1"/>
    <xf numFmtId="0" fontId="0" fillId="7" borderId="0" xfId="0" applyFill="1"/>
    <xf numFmtId="0" fontId="1" fillId="7" borderId="0" xfId="0" applyFont="1" applyFill="1"/>
    <xf numFmtId="0" fontId="1" fillId="8" borderId="0" xfId="0" applyFont="1" applyFill="1"/>
    <xf numFmtId="2" fontId="0" fillId="4" borderId="0" xfId="0" applyNumberFormat="1" applyFill="1"/>
    <xf numFmtId="0" fontId="4" fillId="0" borderId="0" xfId="0" applyFont="1" applyFill="1"/>
    <xf numFmtId="2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8C4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queryTables/queryTable1.xml><?xml version="1.0" encoding="utf-8"?>
<queryTable xmlns="http://schemas.openxmlformats.org/spreadsheetml/2006/main" name="ROI_1 3 CS" connectionId="3" autoFormatId="16" applyNumberFormats="0" applyBorderFormats="0" applyFontFormats="0" applyPatternFormats="0" applyAlignmentFormats="0" applyWidthHeightFormats="0"/>
</file>

<file path=xl/queryTables/queryTable10.xml><?xml version="1.0" encoding="utf-8"?>
<queryTable xmlns="http://schemas.openxmlformats.org/spreadsheetml/2006/main" name="ROI_12 CS" connectionId="12" autoFormatId="16" applyNumberFormats="0" applyBorderFormats="0" applyFontFormats="0" applyPatternFormats="0" applyAlignmentFormats="0" applyWidthHeightFormats="0"/>
</file>

<file path=xl/queryTables/queryTable11.xml><?xml version="1.0" encoding="utf-8"?>
<queryTable xmlns="http://schemas.openxmlformats.org/spreadsheetml/2006/main" name="ROI_13 CS" connectionId="15" autoFormatId="16" applyNumberFormats="0" applyBorderFormats="0" applyFontFormats="0" applyPatternFormats="0" applyAlignmentFormats="0" applyWidthHeightFormats="0"/>
</file>

<file path=xl/queryTables/queryTable12.xml><?xml version="1.0" encoding="utf-8"?>
<queryTable xmlns="http://schemas.openxmlformats.org/spreadsheetml/2006/main" name="ROI_3 CS" connectionId="24" autoFormatId="16" applyNumberFormats="0" applyBorderFormats="0" applyFontFormats="0" applyPatternFormats="0" applyAlignmentFormats="0" applyWidthHeightFormats="0"/>
</file>

<file path=xl/queryTables/queryTable13.xml><?xml version="1.0" encoding="utf-8"?>
<queryTable xmlns="http://schemas.openxmlformats.org/spreadsheetml/2006/main" name="ROI_7 CS" connectionId="36" autoFormatId="16" applyNumberFormats="0" applyBorderFormats="0" applyFontFormats="0" applyPatternFormats="0" applyAlignmentFormats="0" applyWidthHeightFormats="0"/>
</file>

<file path=xl/queryTables/queryTable14.xml><?xml version="1.0" encoding="utf-8"?>
<queryTable xmlns="http://schemas.openxmlformats.org/spreadsheetml/2006/main" name="ROI_9 CS" connectionId="41" autoFormatId="16" applyNumberFormats="0" applyBorderFormats="0" applyFontFormats="0" applyPatternFormats="0" applyAlignmentFormats="0" applyWidthHeightFormats="0"/>
</file>

<file path=xl/queryTables/queryTable15.xml><?xml version="1.0" encoding="utf-8"?>
<queryTable xmlns="http://schemas.openxmlformats.org/spreadsheetml/2006/main" name="ROI_13 CS" connectionId="14" autoFormatId="16" applyNumberFormats="0" applyBorderFormats="0" applyFontFormats="0" applyPatternFormats="0" applyAlignmentFormats="0" applyWidthHeightFormats="0"/>
</file>

<file path=xl/queryTables/queryTable16.xml><?xml version="1.0" encoding="utf-8"?>
<queryTable xmlns="http://schemas.openxmlformats.org/spreadsheetml/2006/main" name="ROI_11 CS" connectionId="8" autoFormatId="16" applyNumberFormats="0" applyBorderFormats="0" applyFontFormats="0" applyPatternFormats="0" applyAlignmentFormats="0" applyWidthHeightFormats="0"/>
</file>

<file path=xl/queryTables/queryTable17.xml><?xml version="1.0" encoding="utf-8"?>
<queryTable xmlns="http://schemas.openxmlformats.org/spreadsheetml/2006/main" name="ROI_3 CS" connectionId="23" autoFormatId="16" applyNumberFormats="0" applyBorderFormats="0" applyFontFormats="0" applyPatternFormats="0" applyAlignmentFormats="0" applyWidthHeightFormats="0"/>
</file>

<file path=xl/queryTables/queryTable18.xml><?xml version="1.0" encoding="utf-8"?>
<queryTable xmlns="http://schemas.openxmlformats.org/spreadsheetml/2006/main" name="ROI_5 CS" connectionId="29" autoFormatId="16" applyNumberFormats="0" applyBorderFormats="0" applyFontFormats="0" applyPatternFormats="0" applyAlignmentFormats="0" applyWidthHeightFormats="0"/>
</file>

<file path=xl/queryTables/queryTable19.xml><?xml version="1.0" encoding="utf-8"?>
<queryTable xmlns="http://schemas.openxmlformats.org/spreadsheetml/2006/main" name="ROI_10 CS" connectionId="5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ROI_10 CS" connectionId="6" autoFormatId="16" applyNumberFormats="0" applyBorderFormats="0" applyFontFormats="0" applyPatternFormats="0" applyAlignmentFormats="0" applyWidthHeightFormats="0"/>
</file>

<file path=xl/queryTables/queryTable20.xml><?xml version="1.0" encoding="utf-8"?>
<queryTable xmlns="http://schemas.openxmlformats.org/spreadsheetml/2006/main" name="ROI_2 CS" connectionId="20" autoFormatId="16" applyNumberFormats="0" applyBorderFormats="0" applyFontFormats="0" applyPatternFormats="0" applyAlignmentFormats="0" applyWidthHeightFormats="0"/>
</file>

<file path=xl/queryTables/queryTable21.xml><?xml version="1.0" encoding="utf-8"?>
<queryTable xmlns="http://schemas.openxmlformats.org/spreadsheetml/2006/main" name="ROI_4 CS" connectionId="26" autoFormatId="16" applyNumberFormats="0" applyBorderFormats="0" applyFontFormats="0" applyPatternFormats="0" applyAlignmentFormats="0" applyWidthHeightFormats="0"/>
</file>

<file path=xl/queryTables/queryTable22.xml><?xml version="1.0" encoding="utf-8"?>
<queryTable xmlns="http://schemas.openxmlformats.org/spreadsheetml/2006/main" name="ROI_8 CS" connectionId="38" autoFormatId="16" applyNumberFormats="0" applyBorderFormats="0" applyFontFormats="0" applyPatternFormats="0" applyAlignmentFormats="0" applyWidthHeightFormats="0"/>
</file>

<file path=xl/queryTables/queryTable23.xml><?xml version="1.0" encoding="utf-8"?>
<queryTable xmlns="http://schemas.openxmlformats.org/spreadsheetml/2006/main" name="ROI_12 CS" connectionId="11" autoFormatId="16" applyNumberFormats="0" applyBorderFormats="0" applyFontFormats="0" applyPatternFormats="0" applyAlignmentFormats="0" applyWidthHeightFormats="0"/>
</file>

<file path=xl/queryTables/queryTable24.xml><?xml version="1.0" encoding="utf-8"?>
<queryTable xmlns="http://schemas.openxmlformats.org/spreadsheetml/2006/main" name="ROI_1 3 CS" connectionId="2" autoFormatId="16" applyNumberFormats="0" applyBorderFormats="0" applyFontFormats="0" applyPatternFormats="0" applyAlignmentFormats="0" applyWidthHeightFormats="0"/>
</file>

<file path=xl/queryTables/queryTable25.xml><?xml version="1.0" encoding="utf-8"?>
<queryTable xmlns="http://schemas.openxmlformats.org/spreadsheetml/2006/main" name="ROI_7 CS" connectionId="35" autoFormatId="16" applyNumberFormats="0" applyBorderFormats="0" applyFontFormats="0" applyPatternFormats="0" applyAlignmentFormats="0" applyWidthHeightFormats="0"/>
</file>

<file path=xl/queryTables/queryTable26.xml><?xml version="1.0" encoding="utf-8"?>
<queryTable xmlns="http://schemas.openxmlformats.org/spreadsheetml/2006/main" name="ROI_6 CS" connectionId="32" autoFormatId="16" applyNumberFormats="0" applyBorderFormats="0" applyFontFormats="0" applyPatternFormats="0" applyAlignmentFormats="0" applyWidthHeightFormats="0"/>
</file>

<file path=xl/queryTables/queryTable27.xml><?xml version="1.0" encoding="utf-8"?>
<queryTable xmlns="http://schemas.openxmlformats.org/spreadsheetml/2006/main" name="std run 14" connectionId="47" autoFormatId="16" applyNumberFormats="0" applyBorderFormats="0" applyFontFormats="0" applyPatternFormats="0" applyAlignmentFormats="0" applyWidthHeightFormats="0"/>
</file>

<file path=xl/queryTables/queryTable28.xml><?xml version="1.0" encoding="utf-8"?>
<queryTable xmlns="http://schemas.openxmlformats.org/spreadsheetml/2006/main" name="std run 17" connectionId="50" autoFormatId="16" applyNumberFormats="0" applyBorderFormats="0" applyFontFormats="0" applyPatternFormats="0" applyAlignmentFormats="0" applyWidthHeightFormats="0"/>
</file>

<file path=xl/queryTables/queryTable29.xml><?xml version="1.0" encoding="utf-8"?>
<queryTable xmlns="http://schemas.openxmlformats.org/spreadsheetml/2006/main" name="ROI_13" connectionId="13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ROI_11 CS" connectionId="9" autoFormatId="16" applyNumberFormats="0" applyBorderFormats="0" applyFontFormats="0" applyPatternFormats="0" applyAlignmentFormats="0" applyWidthHeightFormats="0"/>
</file>

<file path=xl/queryTables/queryTable30.xml><?xml version="1.0" encoding="utf-8"?>
<queryTable xmlns="http://schemas.openxmlformats.org/spreadsheetml/2006/main" name="ROI_3" connectionId="22" autoFormatId="16" applyNumberFormats="0" applyBorderFormats="0" applyFontFormats="0" applyPatternFormats="0" applyAlignmentFormats="0" applyWidthHeightFormats="0"/>
</file>

<file path=xl/queryTables/queryTable31.xml><?xml version="1.0" encoding="utf-8"?>
<queryTable xmlns="http://schemas.openxmlformats.org/spreadsheetml/2006/main" name="ROI_11" connectionId="7" autoFormatId="16" applyNumberFormats="0" applyBorderFormats="0" applyFontFormats="0" applyPatternFormats="0" applyAlignmentFormats="0" applyWidthHeightFormats="0"/>
</file>

<file path=xl/queryTables/queryTable32.xml><?xml version="1.0" encoding="utf-8"?>
<queryTable xmlns="http://schemas.openxmlformats.org/spreadsheetml/2006/main" name="ROI_2" connectionId="19" autoFormatId="16" applyNumberFormats="0" applyBorderFormats="0" applyFontFormats="0" applyPatternFormats="0" applyAlignmentFormats="0" applyWidthHeightFormats="0"/>
</file>

<file path=xl/queryTables/queryTable33.xml><?xml version="1.0" encoding="utf-8"?>
<queryTable xmlns="http://schemas.openxmlformats.org/spreadsheetml/2006/main" name="ROI_15" connectionId="17" autoFormatId="16" applyNumberFormats="0" applyBorderFormats="0" applyFontFormats="0" applyPatternFormats="0" applyAlignmentFormats="0" applyWidthHeightFormats="0"/>
</file>

<file path=xl/queryTables/queryTable34.xml><?xml version="1.0" encoding="utf-8"?>
<queryTable xmlns="http://schemas.openxmlformats.org/spreadsheetml/2006/main" name="ROI_8" connectionId="37" autoFormatId="16" applyNumberFormats="0" applyBorderFormats="0" applyFontFormats="0" applyPatternFormats="0" applyAlignmentFormats="0" applyWidthHeightFormats="0"/>
</file>

<file path=xl/queryTables/queryTable35.xml><?xml version="1.0" encoding="utf-8"?>
<queryTable xmlns="http://schemas.openxmlformats.org/spreadsheetml/2006/main" name="std run 16" connectionId="49" autoFormatId="16" applyNumberFormats="0" applyBorderFormats="0" applyFontFormats="0" applyPatternFormats="0" applyAlignmentFormats="0" applyWidthHeightFormats="0"/>
</file>

<file path=xl/queryTables/queryTable36.xml><?xml version="1.0" encoding="utf-8"?>
<queryTable xmlns="http://schemas.openxmlformats.org/spreadsheetml/2006/main" name="ROI_5" connectionId="28" autoFormatId="16" applyNumberFormats="0" applyBorderFormats="0" applyFontFormats="0" applyPatternFormats="0" applyAlignmentFormats="0" applyWidthHeightFormats="0"/>
</file>

<file path=xl/queryTables/queryTable37.xml><?xml version="1.0" encoding="utf-8"?>
<queryTable xmlns="http://schemas.openxmlformats.org/spreadsheetml/2006/main" name="std run 9" connectionId="52" autoFormatId="16" applyNumberFormats="0" applyBorderFormats="0" applyFontFormats="0" applyPatternFormats="0" applyAlignmentFormats="0" applyWidthHeightFormats="0"/>
</file>

<file path=xl/queryTables/queryTable38.xml><?xml version="1.0" encoding="utf-8"?>
<queryTable xmlns="http://schemas.openxmlformats.org/spreadsheetml/2006/main" name="std run 11" connectionId="44" autoFormatId="16" applyNumberFormats="0" applyBorderFormats="0" applyFontFormats="0" applyPatternFormats="0" applyAlignmentFormats="0" applyWidthHeightFormats="0"/>
</file>

<file path=xl/queryTables/queryTable39.xml><?xml version="1.0" encoding="utf-8"?>
<queryTable xmlns="http://schemas.openxmlformats.org/spreadsheetml/2006/main" name="ROI_4" connectionId="25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ROI_8 CS" connectionId="39" autoFormatId="16" applyNumberFormats="0" applyBorderFormats="0" applyFontFormats="0" applyPatternFormats="0" applyAlignmentFormats="0" applyWidthHeightFormats="0"/>
</file>

<file path=xl/queryTables/queryTable40.xml><?xml version="1.0" encoding="utf-8"?>
<queryTable xmlns="http://schemas.openxmlformats.org/spreadsheetml/2006/main" name="std run 12" connectionId="45" autoFormatId="16" applyNumberFormats="0" applyBorderFormats="0" applyFontFormats="0" applyPatternFormats="0" applyAlignmentFormats="0" applyWidthHeightFormats="0"/>
</file>

<file path=xl/queryTables/queryTable41.xml><?xml version="1.0" encoding="utf-8"?>
<queryTable xmlns="http://schemas.openxmlformats.org/spreadsheetml/2006/main" name="ROI_12" connectionId="10" autoFormatId="16" applyNumberFormats="0" applyBorderFormats="0" applyFontFormats="0" applyPatternFormats="0" applyAlignmentFormats="0" applyWidthHeightFormats="0"/>
</file>

<file path=xl/queryTables/queryTable42.xml><?xml version="1.0" encoding="utf-8"?>
<queryTable xmlns="http://schemas.openxmlformats.org/spreadsheetml/2006/main" name="ROI_1" connectionId="1" autoFormatId="16" applyNumberFormats="0" applyBorderFormats="0" applyFontFormats="0" applyPatternFormats="0" applyAlignmentFormats="0" applyWidthHeightFormats="0"/>
</file>

<file path=xl/queryTables/queryTable43.xml><?xml version="1.0" encoding="utf-8"?>
<queryTable xmlns="http://schemas.openxmlformats.org/spreadsheetml/2006/main" name="std run 10" connectionId="43" autoFormatId="16" applyNumberFormats="0" applyBorderFormats="0" applyFontFormats="0" applyPatternFormats="0" applyAlignmentFormats="0" applyWidthHeightFormats="0"/>
</file>

<file path=xl/queryTables/queryTable44.xml><?xml version="1.0" encoding="utf-8"?>
<queryTable xmlns="http://schemas.openxmlformats.org/spreadsheetml/2006/main" name="ROI_14" connectionId="16" autoFormatId="16" applyNumberFormats="0" applyBorderFormats="0" applyFontFormats="0" applyPatternFormats="0" applyAlignmentFormats="0" applyWidthHeightFormats="0"/>
</file>

<file path=xl/queryTables/queryTable45.xml><?xml version="1.0" encoding="utf-8"?>
<queryTable xmlns="http://schemas.openxmlformats.org/spreadsheetml/2006/main" name="ROI_6" connectionId="31" autoFormatId="16" applyNumberFormats="0" applyBorderFormats="0" applyFontFormats="0" applyPatternFormats="0" applyAlignmentFormats="0" applyWidthHeightFormats="0"/>
</file>

<file path=xl/queryTables/queryTable46.xml><?xml version="1.0" encoding="utf-8"?>
<queryTable xmlns="http://schemas.openxmlformats.org/spreadsheetml/2006/main" name="std run 8" connectionId="51" autoFormatId="16" applyNumberFormats="0" applyBorderFormats="0" applyFontFormats="0" applyPatternFormats="0" applyAlignmentFormats="0" applyWidthHeightFormats="0"/>
</file>

<file path=xl/queryTables/queryTable47.xml><?xml version="1.0" encoding="utf-8"?>
<queryTable xmlns="http://schemas.openxmlformats.org/spreadsheetml/2006/main" name="ROI_10" connectionId="4" autoFormatId="16" applyNumberFormats="0" applyBorderFormats="0" applyFontFormats="0" applyPatternFormats="0" applyAlignmentFormats="0" applyWidthHeightFormats="0"/>
</file>

<file path=xl/queryTables/queryTable48.xml><?xml version="1.0" encoding="utf-8"?>
<queryTable xmlns="http://schemas.openxmlformats.org/spreadsheetml/2006/main" name="std run 13" connectionId="46" autoFormatId="16" applyNumberFormats="0" applyBorderFormats="0" applyFontFormats="0" applyPatternFormats="0" applyAlignmentFormats="0" applyWidthHeightFormats="0"/>
</file>

<file path=xl/queryTables/queryTable49.xml><?xml version="1.0" encoding="utf-8"?>
<queryTable xmlns="http://schemas.openxmlformats.org/spreadsheetml/2006/main" name="ROI_7" connectionId="34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ROI_4 CS" connectionId="27" autoFormatId="16" applyNumberFormats="0" applyBorderFormats="0" applyFontFormats="0" applyPatternFormats="0" applyAlignmentFormats="0" applyWidthHeightFormats="0"/>
</file>

<file path=xl/queryTables/queryTable50.xml><?xml version="1.0" encoding="utf-8"?>
<queryTable xmlns="http://schemas.openxmlformats.org/spreadsheetml/2006/main" name="std run 15" connectionId="48" autoFormatId="16" applyNumberFormats="0" applyBorderFormats="0" applyFontFormats="0" applyPatternFormats="0" applyAlignmentFormats="0" applyWidthHeightFormats="0"/>
</file>

<file path=xl/queryTables/queryTable51.xml><?xml version="1.0" encoding="utf-8"?>
<queryTable xmlns="http://schemas.openxmlformats.org/spreadsheetml/2006/main" name="ROI_16" connectionId="18" autoFormatId="16" applyNumberFormats="0" applyBorderFormats="0" applyFontFormats="0" applyPatternFormats="0" applyAlignmentFormats="0" applyWidthHeightFormats="0"/>
</file>

<file path=xl/queryTables/queryTable52.xml><?xml version="1.0" encoding="utf-8"?>
<queryTable xmlns="http://schemas.openxmlformats.org/spreadsheetml/2006/main" name="ROI_9" connectionId="40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name="ROI_6 CS" connectionId="33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name="ROI_5 CS" connectionId="30" autoFormatId="16" applyNumberFormats="0" applyBorderFormats="0" applyFontFormats="0" applyPatternFormats="0" applyAlignmentFormats="0" applyWidthHeightFormats="0"/>
</file>

<file path=xl/queryTables/queryTable8.xml><?xml version="1.0" encoding="utf-8"?>
<queryTable xmlns="http://schemas.openxmlformats.org/spreadsheetml/2006/main" name="ROI_2 CS" connectionId="21" autoFormatId="16" applyNumberFormats="0" applyBorderFormats="0" applyFontFormats="0" applyPatternFormats="0" applyAlignmentFormats="0" applyWidthHeightFormats="0"/>
</file>

<file path=xl/queryTables/queryTable9.xml><?xml version="1.0" encoding="utf-8"?>
<queryTable xmlns="http://schemas.openxmlformats.org/spreadsheetml/2006/main" name="ROI_9 CS" connectionId="42" autoFormatId="16" applyNumberFormats="0" applyBorderFormats="0" applyFontFormats="0" applyPatternFormats="0" applyAlignmentFormats="0" applyWidthHeightFormats="0"/>
</file>

<file path=xl/tables/table1.xml><?xml version="1.0" encoding="utf-8"?>
<table xmlns="http://schemas.openxmlformats.org/spreadsheetml/2006/main" id="2" name="Table2" displayName="Table2" ref="A1:T19" totalsRowShown="0">
  <autoFilter ref="A1:T19"/>
  <tableColumns count="20">
    <tableColumn id="1" name="Oxide"/>
    <tableColumn id="2" name="Std run 8"/>
    <tableColumn id="3" name="Std run 9"/>
    <tableColumn id="4" name="Std run 10"/>
    <tableColumn id="5" name="Std run 11"/>
    <tableColumn id="6" name="Std run 12"/>
    <tableColumn id="7" name="ROI_1"/>
    <tableColumn id="8" name="ROI_2"/>
    <tableColumn id="9" name="ROI_3"/>
    <tableColumn id="10" name="ROI_4"/>
    <tableColumn id="11" name="ROI_5"/>
    <tableColumn id="12" name="ROI_6"/>
    <tableColumn id="13" name="ROI_7"/>
    <tableColumn id="14" name="ROI_8"/>
    <tableColumn id="15" name="ROI_11"/>
    <tableColumn id="16" name="ROI_12"/>
    <tableColumn id="17" name="ROI_13"/>
    <tableColumn id="18" name="ROI_14"/>
    <tableColumn id="19" name="ROI_15"/>
    <tableColumn id="20" name="ROI_1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8.xml"/><Relationship Id="rId13" Type="http://schemas.openxmlformats.org/officeDocument/2006/relationships/queryTable" Target="../queryTables/queryTable13.xml"/><Relationship Id="rId3" Type="http://schemas.openxmlformats.org/officeDocument/2006/relationships/queryTable" Target="../queryTables/queryTable3.xml"/><Relationship Id="rId7" Type="http://schemas.openxmlformats.org/officeDocument/2006/relationships/queryTable" Target="../queryTables/queryTable7.xml"/><Relationship Id="rId12" Type="http://schemas.openxmlformats.org/officeDocument/2006/relationships/queryTable" Target="../queryTables/queryTable12.xml"/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Relationship Id="rId6" Type="http://schemas.openxmlformats.org/officeDocument/2006/relationships/queryTable" Target="../queryTables/queryTable6.xml"/><Relationship Id="rId11" Type="http://schemas.openxmlformats.org/officeDocument/2006/relationships/queryTable" Target="../queryTables/queryTable11.xml"/><Relationship Id="rId5" Type="http://schemas.openxmlformats.org/officeDocument/2006/relationships/queryTable" Target="../queryTables/queryTable5.xml"/><Relationship Id="rId10" Type="http://schemas.openxmlformats.org/officeDocument/2006/relationships/queryTable" Target="../queryTables/queryTable10.xml"/><Relationship Id="rId4" Type="http://schemas.openxmlformats.org/officeDocument/2006/relationships/queryTable" Target="../queryTables/queryTable4.xml"/><Relationship Id="rId9" Type="http://schemas.openxmlformats.org/officeDocument/2006/relationships/queryTable" Target="../queryTables/queryTable9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0.xml"/><Relationship Id="rId13" Type="http://schemas.openxmlformats.org/officeDocument/2006/relationships/queryTable" Target="../queryTables/queryTable25.xml"/><Relationship Id="rId3" Type="http://schemas.openxmlformats.org/officeDocument/2006/relationships/queryTable" Target="../queryTables/queryTable15.xml"/><Relationship Id="rId7" Type="http://schemas.openxmlformats.org/officeDocument/2006/relationships/queryTable" Target="../queryTables/queryTable19.xml"/><Relationship Id="rId12" Type="http://schemas.openxmlformats.org/officeDocument/2006/relationships/queryTable" Target="../queryTables/queryTable24.xml"/><Relationship Id="rId2" Type="http://schemas.openxmlformats.org/officeDocument/2006/relationships/queryTable" Target="../queryTables/queryTable14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18.xml"/><Relationship Id="rId11" Type="http://schemas.openxmlformats.org/officeDocument/2006/relationships/queryTable" Target="../queryTables/queryTable23.xml"/><Relationship Id="rId5" Type="http://schemas.openxmlformats.org/officeDocument/2006/relationships/queryTable" Target="../queryTables/queryTable17.xml"/><Relationship Id="rId10" Type="http://schemas.openxmlformats.org/officeDocument/2006/relationships/queryTable" Target="../queryTables/queryTable22.xml"/><Relationship Id="rId4" Type="http://schemas.openxmlformats.org/officeDocument/2006/relationships/queryTable" Target="../queryTables/queryTable16.xml"/><Relationship Id="rId9" Type="http://schemas.openxmlformats.org/officeDocument/2006/relationships/queryTable" Target="../queryTables/queryTable21.xml"/><Relationship Id="rId14" Type="http://schemas.openxmlformats.org/officeDocument/2006/relationships/queryTable" Target="../queryTables/queryTable2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33.xml"/><Relationship Id="rId13" Type="http://schemas.openxmlformats.org/officeDocument/2006/relationships/queryTable" Target="../queryTables/queryTable38.xml"/><Relationship Id="rId18" Type="http://schemas.openxmlformats.org/officeDocument/2006/relationships/queryTable" Target="../queryTables/queryTable43.xml"/><Relationship Id="rId26" Type="http://schemas.openxmlformats.org/officeDocument/2006/relationships/queryTable" Target="../queryTables/queryTable51.xml"/><Relationship Id="rId3" Type="http://schemas.openxmlformats.org/officeDocument/2006/relationships/queryTable" Target="../queryTables/queryTable28.xml"/><Relationship Id="rId21" Type="http://schemas.openxmlformats.org/officeDocument/2006/relationships/queryTable" Target="../queryTables/queryTable46.xml"/><Relationship Id="rId7" Type="http://schemas.openxmlformats.org/officeDocument/2006/relationships/queryTable" Target="../queryTables/queryTable32.xml"/><Relationship Id="rId12" Type="http://schemas.openxmlformats.org/officeDocument/2006/relationships/queryTable" Target="../queryTables/queryTable37.xml"/><Relationship Id="rId17" Type="http://schemas.openxmlformats.org/officeDocument/2006/relationships/queryTable" Target="../queryTables/queryTable42.xml"/><Relationship Id="rId25" Type="http://schemas.openxmlformats.org/officeDocument/2006/relationships/queryTable" Target="../queryTables/queryTable50.xml"/><Relationship Id="rId2" Type="http://schemas.openxmlformats.org/officeDocument/2006/relationships/queryTable" Target="../queryTables/queryTable27.xml"/><Relationship Id="rId16" Type="http://schemas.openxmlformats.org/officeDocument/2006/relationships/queryTable" Target="../queryTables/queryTable41.xml"/><Relationship Id="rId20" Type="http://schemas.openxmlformats.org/officeDocument/2006/relationships/queryTable" Target="../queryTables/queryTable45.xml"/><Relationship Id="rId1" Type="http://schemas.openxmlformats.org/officeDocument/2006/relationships/printerSettings" Target="../printerSettings/printerSettings5.bin"/><Relationship Id="rId6" Type="http://schemas.openxmlformats.org/officeDocument/2006/relationships/queryTable" Target="../queryTables/queryTable31.xml"/><Relationship Id="rId11" Type="http://schemas.openxmlformats.org/officeDocument/2006/relationships/queryTable" Target="../queryTables/queryTable36.xml"/><Relationship Id="rId24" Type="http://schemas.openxmlformats.org/officeDocument/2006/relationships/queryTable" Target="../queryTables/queryTable49.xml"/><Relationship Id="rId5" Type="http://schemas.openxmlformats.org/officeDocument/2006/relationships/queryTable" Target="../queryTables/queryTable30.xml"/><Relationship Id="rId15" Type="http://schemas.openxmlformats.org/officeDocument/2006/relationships/queryTable" Target="../queryTables/queryTable40.xml"/><Relationship Id="rId23" Type="http://schemas.openxmlformats.org/officeDocument/2006/relationships/queryTable" Target="../queryTables/queryTable48.xml"/><Relationship Id="rId10" Type="http://schemas.openxmlformats.org/officeDocument/2006/relationships/queryTable" Target="../queryTables/queryTable35.xml"/><Relationship Id="rId19" Type="http://schemas.openxmlformats.org/officeDocument/2006/relationships/queryTable" Target="../queryTables/queryTable44.xml"/><Relationship Id="rId4" Type="http://schemas.openxmlformats.org/officeDocument/2006/relationships/queryTable" Target="../queryTables/queryTable29.xml"/><Relationship Id="rId9" Type="http://schemas.openxmlformats.org/officeDocument/2006/relationships/queryTable" Target="../queryTables/queryTable34.xml"/><Relationship Id="rId14" Type="http://schemas.openxmlformats.org/officeDocument/2006/relationships/queryTable" Target="../queryTables/queryTable39.xml"/><Relationship Id="rId22" Type="http://schemas.openxmlformats.org/officeDocument/2006/relationships/queryTable" Target="../queryTables/queryTable47.xml"/><Relationship Id="rId27" Type="http://schemas.openxmlformats.org/officeDocument/2006/relationships/queryTable" Target="../queryTables/queryTable5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3"/>
  <sheetViews>
    <sheetView topLeftCell="A64" workbookViewId="0">
      <selection activeCell="A121" sqref="A121:P131"/>
    </sheetView>
  </sheetViews>
  <sheetFormatPr defaultRowHeight="15" x14ac:dyDescent="0.25"/>
  <cols>
    <col min="1" max="1" width="16.7109375" bestFit="1" customWidth="1"/>
    <col min="2" max="2" width="22.42578125" bestFit="1" customWidth="1"/>
    <col min="3" max="3" width="23.85546875" bestFit="1" customWidth="1"/>
    <col min="4" max="4" width="24.140625" bestFit="1" customWidth="1"/>
    <col min="5" max="5" width="23.28515625" bestFit="1" customWidth="1"/>
    <col min="6" max="6" width="22.5703125" bestFit="1" customWidth="1"/>
    <col min="7" max="7" width="22.42578125" bestFit="1" customWidth="1"/>
    <col min="8" max="8" width="23.140625" bestFit="1" customWidth="1"/>
    <col min="9" max="9" width="22.5703125" bestFit="1" customWidth="1"/>
    <col min="10" max="10" width="23.5703125" bestFit="1" customWidth="1"/>
    <col min="11" max="11" width="23" bestFit="1" customWidth="1"/>
    <col min="12" max="12" width="23.28515625" bestFit="1" customWidth="1"/>
    <col min="13" max="13" width="24.28515625" bestFit="1" customWidth="1"/>
    <col min="14" max="14" width="23.5703125" bestFit="1" customWidth="1"/>
    <col min="15" max="15" width="16.85546875" bestFit="1" customWidth="1"/>
  </cols>
  <sheetData>
    <row r="1" spans="1:15" x14ac:dyDescent="0.25">
      <c r="A1" t="s">
        <v>0</v>
      </c>
    </row>
    <row r="2" spans="1:15" x14ac:dyDescent="0.25">
      <c r="A2" t="s">
        <v>1</v>
      </c>
    </row>
    <row r="3" spans="1:15" x14ac:dyDescent="0.25">
      <c r="A3" s="1" t="s">
        <v>2</v>
      </c>
    </row>
    <row r="5" spans="1:15" x14ac:dyDescent="0.25">
      <c r="A5" t="s">
        <v>3</v>
      </c>
    </row>
    <row r="6" spans="1:15" x14ac:dyDescent="0.25">
      <c r="A6" t="s">
        <v>4</v>
      </c>
    </row>
    <row r="7" spans="1:15" x14ac:dyDescent="0.25">
      <c r="A7" t="s">
        <v>5</v>
      </c>
    </row>
    <row r="9" spans="1:15" x14ac:dyDescent="0.25">
      <c r="A9" t="s">
        <v>20</v>
      </c>
      <c r="B9" t="s">
        <v>6</v>
      </c>
      <c r="C9" t="s">
        <v>7</v>
      </c>
      <c r="D9" t="s">
        <v>8</v>
      </c>
      <c r="E9" t="s">
        <v>9</v>
      </c>
      <c r="F9" t="s">
        <v>10</v>
      </c>
      <c r="G9" t="s">
        <v>11</v>
      </c>
      <c r="H9" t="s">
        <v>12</v>
      </c>
      <c r="I9" t="s">
        <v>13</v>
      </c>
      <c r="J9" t="s">
        <v>14</v>
      </c>
      <c r="K9" t="s">
        <v>15</v>
      </c>
      <c r="L9" t="s">
        <v>16</v>
      </c>
      <c r="M9" t="s">
        <v>17</v>
      </c>
      <c r="N9" t="s">
        <v>18</v>
      </c>
      <c r="O9" t="s">
        <v>19</v>
      </c>
    </row>
    <row r="10" spans="1:15" x14ac:dyDescent="0.25">
      <c r="A10" t="s">
        <v>21</v>
      </c>
      <c r="B10">
        <v>0</v>
      </c>
      <c r="C10">
        <v>0.2111064</v>
      </c>
      <c r="D10">
        <v>4.7088850000000002E-2</v>
      </c>
      <c r="E10">
        <v>0.11723459999999999</v>
      </c>
      <c r="F10">
        <v>40.488289999999999</v>
      </c>
      <c r="G10">
        <v>7.6295409999999994E-2</v>
      </c>
      <c r="H10">
        <v>0</v>
      </c>
      <c r="I10">
        <v>3.1918219999999997E-2</v>
      </c>
      <c r="J10">
        <v>54.049469999999999</v>
      </c>
      <c r="K10">
        <v>-7.4041300000000004E-2</v>
      </c>
      <c r="L10">
        <v>-3.8405620000000001E-3</v>
      </c>
      <c r="M10">
        <v>-0.16183839999999999</v>
      </c>
      <c r="N10">
        <v>0.39967599999999998</v>
      </c>
      <c r="O10">
        <v>95.181349999999995</v>
      </c>
    </row>
    <row r="11" spans="1:15" x14ac:dyDescent="0.25">
      <c r="A11" t="s">
        <v>22</v>
      </c>
      <c r="B11">
        <v>0</v>
      </c>
      <c r="C11">
        <v>0.2403006</v>
      </c>
      <c r="D11">
        <v>6.180488E-2</v>
      </c>
      <c r="E11">
        <v>9.4822020000000007E-2</v>
      </c>
      <c r="F11">
        <v>40.513739999999999</v>
      </c>
      <c r="G11">
        <v>6.4946459999999998E-2</v>
      </c>
      <c r="H11">
        <v>0</v>
      </c>
      <c r="I11">
        <v>6.811188E-2</v>
      </c>
      <c r="J11">
        <v>54.118009999999998</v>
      </c>
      <c r="K11">
        <v>2.304175E-2</v>
      </c>
      <c r="L11">
        <v>7.5396519999999995E-2</v>
      </c>
      <c r="M11">
        <v>-0.14626929999999999</v>
      </c>
      <c r="N11">
        <v>0.64779019999999998</v>
      </c>
      <c r="O11">
        <v>95.761690000000002</v>
      </c>
    </row>
    <row r="12" spans="1:15" x14ac:dyDescent="0.25">
      <c r="A12" t="s">
        <v>23</v>
      </c>
      <c r="B12">
        <v>0</v>
      </c>
      <c r="C12">
        <v>0.18619459999999999</v>
      </c>
      <c r="D12">
        <v>9.0816850000000005E-2</v>
      </c>
      <c r="E12">
        <v>9.8912E-2</v>
      </c>
      <c r="F12">
        <v>40.024990000000003</v>
      </c>
      <c r="G12">
        <v>0.13658999999999999</v>
      </c>
      <c r="H12">
        <v>0</v>
      </c>
      <c r="I12">
        <v>6.0893219999999998E-2</v>
      </c>
      <c r="J12">
        <v>53.666440000000001</v>
      </c>
      <c r="K12">
        <v>-1.12373E-2</v>
      </c>
      <c r="L12">
        <v>8.6067839999999993E-3</v>
      </c>
      <c r="M12">
        <v>-0.1345855</v>
      </c>
      <c r="N12">
        <v>0.51862109999999995</v>
      </c>
      <c r="O12">
        <v>94.646259999999998</v>
      </c>
    </row>
    <row r="13" spans="1:15" x14ac:dyDescent="0.25">
      <c r="A13" t="s">
        <v>24</v>
      </c>
      <c r="B13">
        <v>0</v>
      </c>
      <c r="C13">
        <v>0.1786121</v>
      </c>
      <c r="D13">
        <v>-1.28312E-3</v>
      </c>
      <c r="E13">
        <v>0.1638202</v>
      </c>
      <c r="F13">
        <v>39.74438</v>
      </c>
      <c r="G13">
        <v>6.7380770000000006E-2</v>
      </c>
      <c r="H13">
        <v>0</v>
      </c>
      <c r="I13">
        <v>0.10247970000000001</v>
      </c>
      <c r="J13">
        <v>53.15081</v>
      </c>
      <c r="K13">
        <v>6.1829270000000004E-3</v>
      </c>
      <c r="L13">
        <v>0.1180049</v>
      </c>
      <c r="M13">
        <v>-9.8935770000000006E-2</v>
      </c>
      <c r="N13">
        <v>0.45689020000000002</v>
      </c>
      <c r="O13">
        <v>93.888339999999999</v>
      </c>
    </row>
    <row r="14" spans="1:15" x14ac:dyDescent="0.25">
      <c r="A14" t="s">
        <v>25</v>
      </c>
      <c r="B14">
        <v>0</v>
      </c>
      <c r="C14">
        <v>0.1612711</v>
      </c>
      <c r="D14">
        <v>1.0442659999999999</v>
      </c>
      <c r="E14">
        <v>0.31684770000000001</v>
      </c>
      <c r="F14">
        <v>35.563870000000001</v>
      </c>
      <c r="G14">
        <v>0.112386</v>
      </c>
      <c r="H14">
        <v>0</v>
      </c>
      <c r="I14">
        <v>5.4022229999999997E-2</v>
      </c>
      <c r="J14">
        <v>49.369329999999998</v>
      </c>
      <c r="K14">
        <v>9.0149309999999996E-2</v>
      </c>
      <c r="L14">
        <v>0.10802059999999999</v>
      </c>
      <c r="M14">
        <v>3.5851800000000003E-2</v>
      </c>
      <c r="N14">
        <v>1.702226</v>
      </c>
      <c r="O14">
        <v>88.558239999999998</v>
      </c>
    </row>
    <row r="15" spans="1:15" x14ac:dyDescent="0.25">
      <c r="A15" t="s">
        <v>26</v>
      </c>
      <c r="B15">
        <v>0</v>
      </c>
      <c r="C15">
        <v>0.15046960000000001</v>
      </c>
      <c r="D15">
        <v>0.82400689999999999</v>
      </c>
      <c r="E15">
        <v>0.25343549999999998</v>
      </c>
      <c r="F15">
        <v>36.851349999999996</v>
      </c>
      <c r="G15">
        <v>6.3620640000000006E-2</v>
      </c>
      <c r="H15">
        <v>0</v>
      </c>
      <c r="I15">
        <v>4.3408929999999998E-2</v>
      </c>
      <c r="J15">
        <v>51.616349999999997</v>
      </c>
      <c r="K15">
        <v>0.1087876</v>
      </c>
      <c r="L15">
        <v>4.844789E-2</v>
      </c>
      <c r="M15">
        <v>-8.9644100000000004E-2</v>
      </c>
      <c r="N15">
        <v>1.2798130000000001</v>
      </c>
      <c r="O15">
        <v>91.150049999999993</v>
      </c>
    </row>
    <row r="16" spans="1:15" x14ac:dyDescent="0.25">
      <c r="A16" t="s">
        <v>27</v>
      </c>
      <c r="B16">
        <v>0</v>
      </c>
      <c r="C16">
        <v>0.1600491</v>
      </c>
      <c r="D16">
        <v>0.54984670000000002</v>
      </c>
      <c r="E16">
        <v>0.24524950000000001</v>
      </c>
      <c r="F16">
        <v>38.91957</v>
      </c>
      <c r="G16">
        <v>6.8203860000000005E-2</v>
      </c>
      <c r="H16">
        <v>0</v>
      </c>
      <c r="I16">
        <v>7.1266380000000004E-2</v>
      </c>
      <c r="J16">
        <v>52.39875</v>
      </c>
      <c r="K16">
        <v>0.13529630000000001</v>
      </c>
      <c r="L16">
        <v>7.9666420000000002E-2</v>
      </c>
      <c r="M16">
        <v>-3.8996749999999997E-2</v>
      </c>
      <c r="N16">
        <v>1.281434</v>
      </c>
      <c r="O16">
        <v>93.870350000000002</v>
      </c>
    </row>
    <row r="17" spans="1:15" x14ac:dyDescent="0.25">
      <c r="A17" t="s">
        <v>28</v>
      </c>
      <c r="B17">
        <v>0</v>
      </c>
      <c r="C17">
        <v>0.2074231</v>
      </c>
      <c r="D17">
        <v>0.1635298</v>
      </c>
      <c r="E17">
        <v>0.13777200000000001</v>
      </c>
      <c r="F17">
        <v>39.32253</v>
      </c>
      <c r="G17">
        <v>0.1241206</v>
      </c>
      <c r="H17">
        <v>0</v>
      </c>
      <c r="I17">
        <v>3.5396259999999999E-2</v>
      </c>
      <c r="J17">
        <v>52.811259999999997</v>
      </c>
      <c r="K17">
        <v>3.2085250000000003E-2</v>
      </c>
      <c r="L17">
        <v>-8.6044079999999992E-3</v>
      </c>
      <c r="M17">
        <v>-0.1176894</v>
      </c>
      <c r="N17">
        <v>0.94613930000000002</v>
      </c>
      <c r="O17">
        <v>93.653949999999995</v>
      </c>
    </row>
    <row r="18" spans="1:15" x14ac:dyDescent="0.25">
      <c r="A18" t="s">
        <v>29</v>
      </c>
      <c r="B18">
        <v>0</v>
      </c>
      <c r="C18">
        <v>0.1588022</v>
      </c>
      <c r="D18">
        <v>1.149232</v>
      </c>
      <c r="E18">
        <v>0.40533950000000002</v>
      </c>
      <c r="F18">
        <v>36.968530000000001</v>
      </c>
      <c r="G18">
        <v>0.13928170000000001</v>
      </c>
      <c r="H18">
        <v>0</v>
      </c>
      <c r="I18">
        <v>3.7516630000000001E-3</v>
      </c>
      <c r="J18">
        <v>49.29609</v>
      </c>
      <c r="K18">
        <v>0.12651319999999999</v>
      </c>
      <c r="L18">
        <v>7.7615879999999998E-2</v>
      </c>
      <c r="M18">
        <v>-4.9000639999999998E-2</v>
      </c>
      <c r="N18">
        <v>2.2276159999999998</v>
      </c>
      <c r="O18">
        <v>90.50376</v>
      </c>
    </row>
    <row r="19" spans="1:15" x14ac:dyDescent="0.25">
      <c r="A19" t="s">
        <v>30</v>
      </c>
      <c r="B19">
        <v>0</v>
      </c>
      <c r="C19">
        <v>0.20443140000000001</v>
      </c>
      <c r="D19">
        <v>2.0017529999999999</v>
      </c>
      <c r="E19">
        <v>0.74805520000000003</v>
      </c>
      <c r="F19">
        <v>34.308950000000003</v>
      </c>
      <c r="G19">
        <v>4.5234610000000001E-2</v>
      </c>
      <c r="H19">
        <v>0</v>
      </c>
      <c r="I19">
        <v>2.1765630000000001E-2</v>
      </c>
      <c r="J19">
        <v>45.080509999999997</v>
      </c>
      <c r="K19">
        <v>0.32036520000000002</v>
      </c>
      <c r="L19">
        <v>0.1153468</v>
      </c>
      <c r="M19">
        <v>-1.386046E-2</v>
      </c>
      <c r="N19">
        <v>5.238264</v>
      </c>
      <c r="O19">
        <v>88.070819999999998</v>
      </c>
    </row>
    <row r="20" spans="1:15" x14ac:dyDescent="0.25">
      <c r="A20" t="s">
        <v>31</v>
      </c>
      <c r="B20">
        <v>0</v>
      </c>
      <c r="C20">
        <v>0.24597659999999999</v>
      </c>
      <c r="D20">
        <v>0.30034240000000001</v>
      </c>
      <c r="E20">
        <v>0.1721519</v>
      </c>
      <c r="F20">
        <v>38.133600000000001</v>
      </c>
      <c r="G20">
        <v>8.5005230000000001E-2</v>
      </c>
      <c r="H20">
        <v>0</v>
      </c>
      <c r="I20">
        <v>4.7497659999999997E-2</v>
      </c>
      <c r="J20">
        <v>51.655880000000003</v>
      </c>
      <c r="K20">
        <v>9.8944909999999997E-2</v>
      </c>
      <c r="L20">
        <v>0.1232647</v>
      </c>
      <c r="M20">
        <v>-6.6727380000000003E-2</v>
      </c>
      <c r="N20">
        <v>1.663894</v>
      </c>
      <c r="O20">
        <v>92.45984</v>
      </c>
    </row>
    <row r="22" spans="1:15" x14ac:dyDescent="0.25">
      <c r="A22" t="s">
        <v>0</v>
      </c>
    </row>
    <row r="23" spans="1:15" x14ac:dyDescent="0.25">
      <c r="A23" t="s">
        <v>1</v>
      </c>
    </row>
    <row r="24" spans="1:15" x14ac:dyDescent="0.25">
      <c r="A24" s="1" t="s">
        <v>32</v>
      </c>
    </row>
    <row r="26" spans="1:15" x14ac:dyDescent="0.25">
      <c r="A26" t="s">
        <v>3</v>
      </c>
    </row>
    <row r="27" spans="1:15" x14ac:dyDescent="0.25">
      <c r="A27" t="s">
        <v>4</v>
      </c>
    </row>
    <row r="28" spans="1:15" x14ac:dyDescent="0.25">
      <c r="A28" t="s">
        <v>5</v>
      </c>
    </row>
    <row r="30" spans="1:15" x14ac:dyDescent="0.25">
      <c r="A30" t="s">
        <v>21</v>
      </c>
      <c r="B30">
        <v>0</v>
      </c>
      <c r="C30">
        <v>0.16410269999999999</v>
      </c>
      <c r="D30">
        <v>4.2788050000000001E-2</v>
      </c>
      <c r="E30">
        <v>0.29575960000000001</v>
      </c>
      <c r="F30">
        <v>38.826140000000002</v>
      </c>
      <c r="G30">
        <v>0.28435460000000001</v>
      </c>
      <c r="H30">
        <v>0</v>
      </c>
      <c r="I30">
        <v>2.2486679999999998E-2</v>
      </c>
      <c r="J30">
        <v>52.497889999999998</v>
      </c>
      <c r="K30">
        <v>-2.5502480000000001E-2</v>
      </c>
      <c r="L30">
        <v>2.8635130000000002E-2</v>
      </c>
      <c r="M30">
        <v>-9.8245289999999999E-2</v>
      </c>
      <c r="N30">
        <v>0.72527459999999999</v>
      </c>
      <c r="O30">
        <v>92.763689999999997</v>
      </c>
    </row>
    <row r="31" spans="1:15" x14ac:dyDescent="0.25">
      <c r="A31" t="s">
        <v>22</v>
      </c>
      <c r="B31">
        <v>0</v>
      </c>
      <c r="C31">
        <v>0.2269524</v>
      </c>
      <c r="D31">
        <v>0.14221900000000001</v>
      </c>
      <c r="E31">
        <v>8.9886859999999999E-2</v>
      </c>
      <c r="F31">
        <v>40.225619999999999</v>
      </c>
      <c r="G31">
        <v>0.17600950000000001</v>
      </c>
      <c r="H31">
        <v>0</v>
      </c>
      <c r="I31">
        <v>2.7078870000000001E-2</v>
      </c>
      <c r="J31">
        <v>53.501730000000002</v>
      </c>
      <c r="K31">
        <v>-4.6648870000000004E-3</v>
      </c>
      <c r="L31">
        <v>1.718954E-3</v>
      </c>
      <c r="M31">
        <v>-0.10019699999999999</v>
      </c>
      <c r="N31">
        <v>0.56751750000000001</v>
      </c>
      <c r="O31">
        <v>94.853870000000001</v>
      </c>
    </row>
    <row r="32" spans="1:15" x14ac:dyDescent="0.25">
      <c r="A32" t="s">
        <v>23</v>
      </c>
      <c r="B32">
        <v>0</v>
      </c>
      <c r="C32">
        <v>0.2123148</v>
      </c>
      <c r="D32">
        <v>0.26999990000000001</v>
      </c>
      <c r="E32">
        <v>0.123192</v>
      </c>
      <c r="F32">
        <v>38.881340000000002</v>
      </c>
      <c r="G32">
        <v>0.20391999999999999</v>
      </c>
      <c r="H32">
        <v>0</v>
      </c>
      <c r="I32">
        <v>3.278669E-2</v>
      </c>
      <c r="J32">
        <v>52.635620000000003</v>
      </c>
      <c r="K32">
        <v>-3.3241880000000001E-2</v>
      </c>
      <c r="L32">
        <v>-1.9622899999999999E-2</v>
      </c>
      <c r="M32">
        <v>-9.5400760000000001E-2</v>
      </c>
      <c r="N32">
        <v>0.59212540000000002</v>
      </c>
      <c r="O32">
        <v>92.803039999999996</v>
      </c>
    </row>
    <row r="33" spans="1:15" x14ac:dyDescent="0.25">
      <c r="A33" t="s">
        <v>24</v>
      </c>
      <c r="B33">
        <v>0</v>
      </c>
      <c r="C33">
        <v>0.2148408</v>
      </c>
      <c r="D33">
        <v>7.2108699999999998E-2</v>
      </c>
      <c r="E33">
        <v>0.12188060000000001</v>
      </c>
      <c r="F33">
        <v>39.57638</v>
      </c>
      <c r="G33">
        <v>0.111815</v>
      </c>
      <c r="H33">
        <v>0</v>
      </c>
      <c r="I33">
        <v>1.237328E-2</v>
      </c>
      <c r="J33">
        <v>53.011420000000001</v>
      </c>
      <c r="K33">
        <v>6.2464319999999997E-3</v>
      </c>
      <c r="L33">
        <v>3.6408889999999999E-2</v>
      </c>
      <c r="M33">
        <v>-0.1454135</v>
      </c>
      <c r="N33">
        <v>0.53088120000000005</v>
      </c>
      <c r="O33">
        <v>93.548940000000002</v>
      </c>
    </row>
    <row r="35" spans="1:15" x14ac:dyDescent="0.25">
      <c r="A35" t="s">
        <v>0</v>
      </c>
    </row>
    <row r="36" spans="1:15" x14ac:dyDescent="0.25">
      <c r="A36" t="s">
        <v>1</v>
      </c>
    </row>
    <row r="37" spans="1:15" x14ac:dyDescent="0.25">
      <c r="A37" s="1" t="s">
        <v>33</v>
      </c>
    </row>
    <row r="39" spans="1:15" x14ac:dyDescent="0.25">
      <c r="A39" t="s">
        <v>3</v>
      </c>
    </row>
    <row r="40" spans="1:15" x14ac:dyDescent="0.25">
      <c r="A40" t="s">
        <v>4</v>
      </c>
    </row>
    <row r="41" spans="1:15" x14ac:dyDescent="0.25">
      <c r="A41" t="s">
        <v>5</v>
      </c>
    </row>
    <row r="43" spans="1:15" x14ac:dyDescent="0.25">
      <c r="A43" t="s">
        <v>21</v>
      </c>
      <c r="B43">
        <v>0</v>
      </c>
      <c r="C43">
        <v>0.1737223</v>
      </c>
      <c r="D43">
        <v>4.5106529999999999E-2</v>
      </c>
      <c r="E43">
        <v>0.1267993</v>
      </c>
      <c r="F43">
        <v>38.605519999999999</v>
      </c>
      <c r="G43">
        <v>0.1203574</v>
      </c>
      <c r="H43">
        <v>0</v>
      </c>
      <c r="I43">
        <v>1.361269E-2</v>
      </c>
      <c r="J43">
        <v>52.785220000000002</v>
      </c>
      <c r="K43">
        <v>-1.745302E-3</v>
      </c>
      <c r="L43">
        <v>5.2895409999999997E-2</v>
      </c>
      <c r="M43">
        <v>-0.13256960000000001</v>
      </c>
      <c r="N43">
        <v>0.48943160000000002</v>
      </c>
      <c r="O43">
        <v>92.278360000000006</v>
      </c>
    </row>
    <row r="44" spans="1:15" x14ac:dyDescent="0.25">
      <c r="A44" t="s">
        <v>22</v>
      </c>
      <c r="B44">
        <v>0</v>
      </c>
      <c r="C44">
        <v>0.18345729999999999</v>
      </c>
      <c r="D44">
        <v>6.2571879999999996E-2</v>
      </c>
      <c r="E44">
        <v>8.8335689999999994E-2</v>
      </c>
      <c r="F44">
        <v>39.412320000000001</v>
      </c>
      <c r="G44">
        <v>0.14303389999999999</v>
      </c>
      <c r="H44">
        <v>0</v>
      </c>
      <c r="I44">
        <v>8.9920910000000007E-3</v>
      </c>
      <c r="J44">
        <v>53.369390000000003</v>
      </c>
      <c r="K44">
        <v>3.1125980000000001E-2</v>
      </c>
      <c r="L44">
        <v>-1.8583479999999999E-2</v>
      </c>
      <c r="M44">
        <v>-6.4065170000000005E-2</v>
      </c>
      <c r="N44">
        <v>0.52439150000000001</v>
      </c>
      <c r="O44">
        <v>93.740970000000004</v>
      </c>
    </row>
    <row r="45" spans="1:15" x14ac:dyDescent="0.25">
      <c r="A45" t="s">
        <v>23</v>
      </c>
      <c r="B45">
        <v>0</v>
      </c>
      <c r="C45">
        <v>0.15216830000000001</v>
      </c>
      <c r="D45">
        <v>3.2938759999999997E-2</v>
      </c>
      <c r="E45">
        <v>0.1088146</v>
      </c>
      <c r="F45">
        <v>38.286830000000002</v>
      </c>
      <c r="G45">
        <v>0.1560047</v>
      </c>
      <c r="H45">
        <v>0</v>
      </c>
      <c r="I45">
        <v>4.0895960000000002E-2</v>
      </c>
      <c r="J45">
        <v>51.962589999999999</v>
      </c>
      <c r="K45">
        <v>0.14109469999999999</v>
      </c>
      <c r="L45">
        <v>1.0981889999999999E-2</v>
      </c>
      <c r="M45">
        <v>-0.13368140000000001</v>
      </c>
      <c r="N45">
        <v>0.75519639999999999</v>
      </c>
      <c r="O45">
        <v>91.513829999999999</v>
      </c>
    </row>
    <row r="49" spans="1:15" x14ac:dyDescent="0.25">
      <c r="A49" t="s">
        <v>0</v>
      </c>
    </row>
    <row r="50" spans="1:15" x14ac:dyDescent="0.25">
      <c r="A50" t="s">
        <v>1</v>
      </c>
    </row>
    <row r="51" spans="1:15" x14ac:dyDescent="0.25">
      <c r="A51" s="1" t="s">
        <v>34</v>
      </c>
    </row>
    <row r="53" spans="1:15" x14ac:dyDescent="0.25">
      <c r="A53" t="s">
        <v>3</v>
      </c>
    </row>
    <row r="54" spans="1:15" x14ac:dyDescent="0.25">
      <c r="A54" t="s">
        <v>4</v>
      </c>
    </row>
    <row r="55" spans="1:15" x14ac:dyDescent="0.25">
      <c r="A55" t="s">
        <v>5</v>
      </c>
    </row>
    <row r="57" spans="1:15" x14ac:dyDescent="0.25">
      <c r="A57" t="s">
        <v>21</v>
      </c>
      <c r="B57">
        <v>0</v>
      </c>
      <c r="C57">
        <v>8.0379989999999998E-2</v>
      </c>
      <c r="D57">
        <v>2.83944E-2</v>
      </c>
      <c r="E57">
        <v>8.8559780000000005E-2</v>
      </c>
      <c r="F57">
        <v>32.736420000000003</v>
      </c>
      <c r="G57">
        <v>9.0299870000000004E-2</v>
      </c>
      <c r="H57">
        <v>0</v>
      </c>
      <c r="I57">
        <v>9.3343990000000002E-2</v>
      </c>
      <c r="J57">
        <v>48.507219999999997</v>
      </c>
      <c r="K57">
        <v>2.210463E-2</v>
      </c>
      <c r="L57">
        <v>1.5906489999999999E-2</v>
      </c>
      <c r="M57">
        <v>-9.0023080000000005E-2</v>
      </c>
      <c r="N57">
        <v>0.39211299999999999</v>
      </c>
      <c r="O57">
        <v>81.964709999999997</v>
      </c>
    </row>
    <row r="58" spans="1:15" x14ac:dyDescent="0.25">
      <c r="A58" t="s">
        <v>22</v>
      </c>
      <c r="B58">
        <v>0</v>
      </c>
      <c r="C58">
        <v>0.19243950000000001</v>
      </c>
      <c r="D58">
        <v>0.102047</v>
      </c>
      <c r="E58">
        <v>7.5639940000000003E-2</v>
      </c>
      <c r="F58">
        <v>35.455219999999997</v>
      </c>
      <c r="G58">
        <v>0.2015034</v>
      </c>
      <c r="H58">
        <v>0</v>
      </c>
      <c r="I58">
        <v>6.1036430000000003E-2</v>
      </c>
      <c r="J58">
        <v>51.336440000000003</v>
      </c>
      <c r="K58">
        <v>-4.4849729999999997E-2</v>
      </c>
      <c r="L58">
        <v>-9.9165009999999994E-3</v>
      </c>
      <c r="M58">
        <v>-4.2757499999999997E-2</v>
      </c>
      <c r="N58">
        <v>0.29567830000000001</v>
      </c>
      <c r="O58">
        <v>87.622479999999996</v>
      </c>
    </row>
    <row r="59" spans="1:15" x14ac:dyDescent="0.25">
      <c r="A59" t="s">
        <v>23</v>
      </c>
      <c r="B59">
        <v>0</v>
      </c>
      <c r="C59">
        <v>0.224355</v>
      </c>
      <c r="D59">
        <v>7.1400679999999994E-2</v>
      </c>
      <c r="E59">
        <v>4.1539930000000003E-2</v>
      </c>
      <c r="F59">
        <v>38.468000000000004</v>
      </c>
      <c r="G59">
        <v>6.2391349999999998E-2</v>
      </c>
      <c r="H59">
        <v>0</v>
      </c>
      <c r="I59">
        <v>2.2292940000000001E-2</v>
      </c>
      <c r="J59">
        <v>52.346760000000003</v>
      </c>
      <c r="K59">
        <v>-9.9399519999999997E-4</v>
      </c>
      <c r="L59">
        <v>-7.0270599999999999E-4</v>
      </c>
      <c r="M59">
        <v>-6.8914909999999996E-2</v>
      </c>
      <c r="N59">
        <v>0.50109599999999999</v>
      </c>
      <c r="O59">
        <v>91.667230000000004</v>
      </c>
    </row>
    <row r="60" spans="1:15" x14ac:dyDescent="0.25">
      <c r="A60" t="s">
        <v>24</v>
      </c>
      <c r="B60">
        <v>0</v>
      </c>
      <c r="C60">
        <v>0.1256014</v>
      </c>
      <c r="D60">
        <v>2.491382E-2</v>
      </c>
      <c r="E60">
        <v>8.7939749999999997E-2</v>
      </c>
      <c r="F60">
        <v>36.010800000000003</v>
      </c>
      <c r="G60">
        <v>0.1254731</v>
      </c>
      <c r="H60">
        <v>0</v>
      </c>
      <c r="I60">
        <v>3.7001029999999997E-2</v>
      </c>
      <c r="J60">
        <v>50.079709999999999</v>
      </c>
      <c r="K60">
        <v>2.0398139999999999E-2</v>
      </c>
      <c r="L60">
        <v>4.6643820000000003E-2</v>
      </c>
      <c r="M60">
        <v>-9.0842179999999995E-2</v>
      </c>
      <c r="N60">
        <v>1.924213</v>
      </c>
      <c r="O60">
        <v>88.391850000000005</v>
      </c>
    </row>
    <row r="61" spans="1:15" x14ac:dyDescent="0.25">
      <c r="A61" t="s">
        <v>25</v>
      </c>
      <c r="B61">
        <v>0</v>
      </c>
      <c r="C61">
        <v>0.18104529999999999</v>
      </c>
      <c r="D61">
        <v>0.10210760000000001</v>
      </c>
      <c r="E61">
        <v>3.5263830000000003E-2</v>
      </c>
      <c r="F61">
        <v>36.830120000000001</v>
      </c>
      <c r="G61">
        <v>0.1709022</v>
      </c>
      <c r="H61">
        <v>0</v>
      </c>
      <c r="I61">
        <v>6.8656049999999996E-2</v>
      </c>
      <c r="J61">
        <v>50.959589999999999</v>
      </c>
      <c r="K61">
        <v>3.9861149999999998E-2</v>
      </c>
      <c r="L61">
        <v>1.421498E-2</v>
      </c>
      <c r="M61">
        <v>-8.2679210000000003E-2</v>
      </c>
      <c r="N61">
        <v>0.43304199999999998</v>
      </c>
      <c r="O61">
        <v>88.752129999999994</v>
      </c>
    </row>
    <row r="65" spans="1:16" x14ac:dyDescent="0.25">
      <c r="A65" t="s">
        <v>0</v>
      </c>
    </row>
    <row r="66" spans="1:16" x14ac:dyDescent="0.25">
      <c r="A66" t="s">
        <v>1</v>
      </c>
    </row>
    <row r="67" spans="1:16" x14ac:dyDescent="0.25">
      <c r="A67" s="1" t="s">
        <v>35</v>
      </c>
    </row>
    <row r="69" spans="1:16" x14ac:dyDescent="0.25">
      <c r="A69" t="s">
        <v>3</v>
      </c>
    </row>
    <row r="70" spans="1:16" x14ac:dyDescent="0.25">
      <c r="A70" t="s">
        <v>4</v>
      </c>
    </row>
    <row r="71" spans="1:16" x14ac:dyDescent="0.25">
      <c r="A71" t="s">
        <v>5</v>
      </c>
    </row>
    <row r="73" spans="1:16" x14ac:dyDescent="0.25">
      <c r="A73" t="s">
        <v>20</v>
      </c>
      <c r="B73" t="s">
        <v>6</v>
      </c>
      <c r="C73" t="s">
        <v>7</v>
      </c>
      <c r="D73" t="s">
        <v>8</v>
      </c>
      <c r="E73" t="s">
        <v>9</v>
      </c>
      <c r="F73" t="s">
        <v>38</v>
      </c>
      <c r="G73" t="s">
        <v>10</v>
      </c>
      <c r="H73" t="s">
        <v>11</v>
      </c>
      <c r="I73" t="s">
        <v>12</v>
      </c>
      <c r="J73" t="s">
        <v>13</v>
      </c>
      <c r="K73" t="s">
        <v>14</v>
      </c>
      <c r="L73" t="s">
        <v>15</v>
      </c>
      <c r="M73" t="s">
        <v>16</v>
      </c>
      <c r="N73" t="s">
        <v>17</v>
      </c>
      <c r="O73" t="s">
        <v>18</v>
      </c>
      <c r="P73" t="s">
        <v>19</v>
      </c>
    </row>
    <row r="74" spans="1:16" x14ac:dyDescent="0.25">
      <c r="A74" t="s">
        <v>21</v>
      </c>
      <c r="B74">
        <v>0</v>
      </c>
      <c r="C74">
        <v>0.2050941</v>
      </c>
      <c r="D74">
        <v>6.6130789999999995E-2</v>
      </c>
      <c r="E74">
        <v>3.1219750000000001E-2</v>
      </c>
      <c r="F74">
        <v>0.63921240000000001</v>
      </c>
      <c r="G74">
        <v>39.357610000000001</v>
      </c>
      <c r="H74">
        <v>0.12566060000000001</v>
      </c>
      <c r="I74">
        <v>0</v>
      </c>
      <c r="J74">
        <v>-4.058135E-3</v>
      </c>
      <c r="K74">
        <v>53.756830000000001</v>
      </c>
      <c r="L74">
        <v>-2.0112660000000001E-2</v>
      </c>
      <c r="M74">
        <v>7.0208800000000002E-2</v>
      </c>
      <c r="N74">
        <v>-0.1236332</v>
      </c>
      <c r="O74">
        <v>0.68505249999999995</v>
      </c>
      <c r="P74">
        <v>94.78922</v>
      </c>
    </row>
    <row r="75" spans="1:16" x14ac:dyDescent="0.25">
      <c r="A75" t="s">
        <v>22</v>
      </c>
      <c r="B75">
        <v>0</v>
      </c>
      <c r="C75">
        <v>0.24059810000000001</v>
      </c>
      <c r="D75">
        <v>3.536247E-2</v>
      </c>
      <c r="E75">
        <v>7.6191759999999997E-2</v>
      </c>
      <c r="F75">
        <v>0.48939640000000001</v>
      </c>
      <c r="G75">
        <v>39.726819999999996</v>
      </c>
      <c r="H75">
        <v>0.14670929999999999</v>
      </c>
      <c r="I75">
        <v>0</v>
      </c>
      <c r="J75">
        <v>3.6640190000000003E-2</v>
      </c>
      <c r="K75">
        <v>53.381189999999997</v>
      </c>
      <c r="L75">
        <v>1.6929019999999999E-2</v>
      </c>
      <c r="M75">
        <v>-8.0881529999999993E-2</v>
      </c>
      <c r="N75">
        <v>-4.6387810000000002E-2</v>
      </c>
      <c r="O75">
        <v>0.72330119999999998</v>
      </c>
      <c r="P75">
        <v>94.74588</v>
      </c>
    </row>
    <row r="76" spans="1:16" x14ac:dyDescent="0.25">
      <c r="A76" t="s">
        <v>23</v>
      </c>
      <c r="B76">
        <v>0</v>
      </c>
      <c r="C76">
        <v>0.22314220000000001</v>
      </c>
      <c r="D76">
        <v>6.6211450000000005E-2</v>
      </c>
      <c r="E76">
        <v>6.0068620000000003E-2</v>
      </c>
      <c r="F76">
        <v>0.50447540000000002</v>
      </c>
      <c r="G76">
        <v>39.974020000000003</v>
      </c>
      <c r="H76">
        <v>0.17907110000000001</v>
      </c>
      <c r="I76">
        <v>0</v>
      </c>
      <c r="J76">
        <v>3.9580049999999999E-2</v>
      </c>
      <c r="K76">
        <v>53.592100000000002</v>
      </c>
      <c r="L76">
        <v>9.9836909999999994E-3</v>
      </c>
      <c r="M76">
        <v>6.5267560000000002E-2</v>
      </c>
      <c r="N76">
        <v>-7.8047850000000002E-2</v>
      </c>
      <c r="O76">
        <v>0.64081259999999995</v>
      </c>
      <c r="P76">
        <v>95.276700000000005</v>
      </c>
    </row>
    <row r="77" spans="1:16" x14ac:dyDescent="0.25">
      <c r="A77" t="s">
        <v>24</v>
      </c>
      <c r="B77">
        <v>0</v>
      </c>
      <c r="C77">
        <v>0.21057129999999999</v>
      </c>
      <c r="D77">
        <v>0.10461139999999999</v>
      </c>
      <c r="E77">
        <v>7.6125849999999995E-2</v>
      </c>
      <c r="F77">
        <v>0.53974699999999998</v>
      </c>
      <c r="G77">
        <v>39.964700000000001</v>
      </c>
      <c r="H77">
        <v>0.1070559</v>
      </c>
      <c r="I77">
        <v>0</v>
      </c>
      <c r="J77">
        <v>1.5635920000000001E-2</v>
      </c>
      <c r="K77">
        <v>53.372799999999998</v>
      </c>
      <c r="L77">
        <v>6.6005510000000003E-2</v>
      </c>
      <c r="M77">
        <v>8.7065970000000006E-2</v>
      </c>
      <c r="N77">
        <v>-0.111232</v>
      </c>
      <c r="O77">
        <v>0.82948029999999995</v>
      </c>
      <c r="P77">
        <v>95.262569999999997</v>
      </c>
    </row>
    <row r="82" spans="1:16" x14ac:dyDescent="0.25">
      <c r="A82" t="s">
        <v>0</v>
      </c>
    </row>
    <row r="83" spans="1:16" x14ac:dyDescent="0.25">
      <c r="A83" t="s">
        <v>1</v>
      </c>
    </row>
    <row r="84" spans="1:16" x14ac:dyDescent="0.25">
      <c r="A84" s="1" t="s">
        <v>36</v>
      </c>
    </row>
    <row r="86" spans="1:16" x14ac:dyDescent="0.25">
      <c r="A86" t="s">
        <v>3</v>
      </c>
    </row>
    <row r="87" spans="1:16" x14ac:dyDescent="0.25">
      <c r="A87" t="s">
        <v>4</v>
      </c>
    </row>
    <row r="88" spans="1:16" x14ac:dyDescent="0.25">
      <c r="A88" t="s">
        <v>5</v>
      </c>
    </row>
    <row r="90" spans="1:16" x14ac:dyDescent="0.25">
      <c r="A90" t="s">
        <v>21</v>
      </c>
      <c r="B90">
        <v>0</v>
      </c>
      <c r="C90">
        <v>53.9221</v>
      </c>
      <c r="D90">
        <v>6.4758170000000004E-2</v>
      </c>
      <c r="E90">
        <v>6.0746929999999998E-2</v>
      </c>
      <c r="F90">
        <v>0.65673179999999998</v>
      </c>
      <c r="G90">
        <v>40.183770000000003</v>
      </c>
      <c r="H90">
        <v>0.15139059999999999</v>
      </c>
      <c r="I90">
        <v>0</v>
      </c>
      <c r="J90">
        <v>1.083396E-2</v>
      </c>
      <c r="K90">
        <v>53.9221</v>
      </c>
      <c r="L90">
        <v>5.882594E-2</v>
      </c>
      <c r="M90">
        <v>9.5198120000000008E-3</v>
      </c>
      <c r="N90">
        <v>-0.18016769999999999</v>
      </c>
      <c r="O90">
        <v>0.50858329999999996</v>
      </c>
      <c r="P90">
        <v>95.621340000000004</v>
      </c>
    </row>
    <row r="91" spans="1:16" x14ac:dyDescent="0.25">
      <c r="A91" t="s">
        <v>22</v>
      </c>
      <c r="B91">
        <v>0</v>
      </c>
      <c r="C91">
        <v>53.78031</v>
      </c>
      <c r="D91">
        <v>0.1216424</v>
      </c>
      <c r="E91">
        <v>5.6025909999999998E-2</v>
      </c>
      <c r="F91">
        <v>0.62504499999999996</v>
      </c>
      <c r="G91">
        <v>40.191479999999999</v>
      </c>
      <c r="H91">
        <v>0.1563205</v>
      </c>
      <c r="I91">
        <v>0</v>
      </c>
      <c r="J91">
        <v>2.53222E-2</v>
      </c>
      <c r="K91">
        <v>53.78031</v>
      </c>
      <c r="L91">
        <v>-2.4729979999999999E-2</v>
      </c>
      <c r="M91">
        <v>-2.5224860000000002E-2</v>
      </c>
      <c r="N91">
        <v>-0.11310969999999999</v>
      </c>
      <c r="O91">
        <v>0.61599150000000003</v>
      </c>
      <c r="P91">
        <v>95.592179999999999</v>
      </c>
    </row>
    <row r="92" spans="1:16" x14ac:dyDescent="0.25">
      <c r="A92" t="s">
        <v>23</v>
      </c>
      <c r="B92">
        <v>0</v>
      </c>
      <c r="C92">
        <v>53.749969999999998</v>
      </c>
      <c r="D92">
        <v>0.11233029999999999</v>
      </c>
      <c r="E92">
        <v>2.8850770000000001E-2</v>
      </c>
      <c r="F92">
        <v>0.66753689999999999</v>
      </c>
      <c r="G92">
        <v>40.138669999999998</v>
      </c>
      <c r="H92">
        <v>0.14365</v>
      </c>
      <c r="I92">
        <v>0</v>
      </c>
      <c r="J92">
        <v>-2.2308640000000001E-2</v>
      </c>
      <c r="K92">
        <v>53.749969999999998</v>
      </c>
      <c r="L92">
        <v>2.377802E-2</v>
      </c>
      <c r="M92">
        <v>8.536676E-3</v>
      </c>
      <c r="N92">
        <v>-0.1105609</v>
      </c>
      <c r="O92">
        <v>0.66790369999999999</v>
      </c>
      <c r="P92">
        <v>95.610759999999999</v>
      </c>
    </row>
    <row r="96" spans="1:16" ht="14.45" x14ac:dyDescent="0.3">
      <c r="A96" t="s">
        <v>0</v>
      </c>
    </row>
    <row r="97" spans="1:16" ht="14.45" x14ac:dyDescent="0.3">
      <c r="A97" t="s">
        <v>1</v>
      </c>
    </row>
    <row r="98" spans="1:16" ht="14.45" x14ac:dyDescent="0.3">
      <c r="A98" s="1" t="s">
        <v>37</v>
      </c>
    </row>
    <row r="100" spans="1:16" ht="14.45" x14ac:dyDescent="0.3">
      <c r="A100" t="s">
        <v>3</v>
      </c>
    </row>
    <row r="101" spans="1:16" ht="14.45" x14ac:dyDescent="0.3">
      <c r="A101" t="s">
        <v>4</v>
      </c>
    </row>
    <row r="102" spans="1:16" ht="14.45" x14ac:dyDescent="0.3">
      <c r="A102" t="s">
        <v>5</v>
      </c>
    </row>
    <row r="104" spans="1:16" ht="14.45" x14ac:dyDescent="0.3">
      <c r="A104" t="s">
        <v>20</v>
      </c>
    </row>
    <row r="105" spans="1:16" ht="14.45" x14ac:dyDescent="0.3">
      <c r="A105" t="s">
        <v>21</v>
      </c>
      <c r="B105">
        <v>0</v>
      </c>
      <c r="C105">
        <v>0.2256804</v>
      </c>
      <c r="D105">
        <v>7.4682760000000001E-2</v>
      </c>
      <c r="E105">
        <v>6.2256260000000001E-2</v>
      </c>
      <c r="F105">
        <v>0.24502550000000001</v>
      </c>
      <c r="G105">
        <v>39.998809999999999</v>
      </c>
      <c r="H105">
        <v>5.426504E-2</v>
      </c>
      <c r="I105">
        <v>0</v>
      </c>
      <c r="J105">
        <v>-8.8373040000000003E-4</v>
      </c>
      <c r="K105">
        <v>53.370820000000002</v>
      </c>
      <c r="L105">
        <v>9.523686E-3</v>
      </c>
      <c r="M105">
        <v>2.0334410000000001E-2</v>
      </c>
      <c r="N105">
        <v>-6.0974239999999999E-2</v>
      </c>
      <c r="O105">
        <v>0.72675679999999998</v>
      </c>
      <c r="P105">
        <v>94.726290000000006</v>
      </c>
    </row>
    <row r="106" spans="1:16" ht="14.45" x14ac:dyDescent="0.3">
      <c r="A106" t="s">
        <v>22</v>
      </c>
      <c r="B106">
        <v>0</v>
      </c>
      <c r="C106">
        <v>0.2201601</v>
      </c>
      <c r="D106">
        <v>0.45403759999999999</v>
      </c>
      <c r="E106">
        <v>8.2445199999999996E-2</v>
      </c>
      <c r="F106">
        <v>0.99080500000000005</v>
      </c>
      <c r="G106">
        <v>39.894179999999999</v>
      </c>
      <c r="H106">
        <v>4.9159889999999998E-2</v>
      </c>
      <c r="I106">
        <v>0</v>
      </c>
      <c r="J106">
        <v>-6.7830729999999997E-3</v>
      </c>
      <c r="K106">
        <v>53.19905</v>
      </c>
      <c r="L106">
        <v>2.73996E-2</v>
      </c>
      <c r="M106">
        <v>5.916739E-2</v>
      </c>
      <c r="N106">
        <v>-8.1381729999999999E-2</v>
      </c>
      <c r="O106">
        <v>0.81663949999999996</v>
      </c>
      <c r="P106">
        <v>95.704880000000003</v>
      </c>
    </row>
    <row r="123" spans="1:1" x14ac:dyDescent="0.25">
      <c r="A123" s="1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45"/>
  <sheetViews>
    <sheetView topLeftCell="A1433" zoomScale="80" zoomScaleNormal="80" workbookViewId="0">
      <pane xSplit="1" topLeftCell="B1" activePane="topRight" state="frozen"/>
      <selection activeCell="A349" sqref="A349"/>
      <selection pane="topRight" activeCell="O1450" sqref="O1450:O1466"/>
    </sheetView>
  </sheetViews>
  <sheetFormatPr defaultRowHeight="15" x14ac:dyDescent="0.25"/>
  <cols>
    <col min="1" max="1" width="39" bestFit="1" customWidth="1"/>
    <col min="2" max="2" width="12" bestFit="1" customWidth="1"/>
    <col min="3" max="3" width="21" bestFit="1" customWidth="1"/>
    <col min="4" max="4" width="29.85546875" bestFit="1" customWidth="1"/>
    <col min="5" max="5" width="36.7109375" bestFit="1" customWidth="1"/>
    <col min="6" max="6" width="39" bestFit="1" customWidth="1"/>
    <col min="9" max="9" width="12" bestFit="1" customWidth="1"/>
    <col min="13" max="13" width="36" bestFit="1" customWidth="1"/>
    <col min="15" max="15" width="26.85546875" bestFit="1" customWidth="1"/>
    <col min="17" max="17" width="25" bestFit="1" customWidth="1"/>
  </cols>
  <sheetData>
    <row r="1" spans="1:4" x14ac:dyDescent="0.25">
      <c r="A1" t="s">
        <v>96</v>
      </c>
    </row>
    <row r="2" spans="1:4" x14ac:dyDescent="0.25">
      <c r="A2" t="s">
        <v>97</v>
      </c>
      <c r="B2">
        <v>28.085000000000001</v>
      </c>
      <c r="D2" t="s">
        <v>331</v>
      </c>
    </row>
    <row r="3" spans="1:4" x14ac:dyDescent="0.25">
      <c r="A3" t="s">
        <v>98</v>
      </c>
      <c r="B3">
        <v>47.9</v>
      </c>
      <c r="D3" t="s">
        <v>332</v>
      </c>
    </row>
    <row r="4" spans="1:4" x14ac:dyDescent="0.25">
      <c r="A4" t="s">
        <v>99</v>
      </c>
      <c r="B4">
        <v>26.981999999999999</v>
      </c>
      <c r="D4" t="s">
        <v>333</v>
      </c>
    </row>
    <row r="5" spans="1:4" x14ac:dyDescent="0.25">
      <c r="A5" t="s">
        <v>100</v>
      </c>
      <c r="B5">
        <v>51.996000000000002</v>
      </c>
      <c r="D5" t="s">
        <v>334</v>
      </c>
    </row>
    <row r="6" spans="1:4" x14ac:dyDescent="0.25">
      <c r="A6" t="s">
        <v>101</v>
      </c>
      <c r="B6">
        <v>55.844999999999999</v>
      </c>
    </row>
    <row r="7" spans="1:4" x14ac:dyDescent="0.25">
      <c r="A7" t="s">
        <v>102</v>
      </c>
      <c r="B7">
        <v>54.938000000000002</v>
      </c>
    </row>
    <row r="8" spans="1:4" x14ac:dyDescent="0.25">
      <c r="A8" t="s">
        <v>103</v>
      </c>
      <c r="B8">
        <v>24.305</v>
      </c>
    </row>
    <row r="9" spans="1:4" x14ac:dyDescent="0.25">
      <c r="A9" t="s">
        <v>104</v>
      </c>
      <c r="B9">
        <v>40.078000000000003</v>
      </c>
    </row>
    <row r="10" spans="1:4" x14ac:dyDescent="0.25">
      <c r="A10" t="s">
        <v>105</v>
      </c>
      <c r="B10">
        <v>22.99</v>
      </c>
    </row>
    <row r="11" spans="1:4" x14ac:dyDescent="0.25">
      <c r="A11" t="s">
        <v>106</v>
      </c>
      <c r="B11">
        <v>39.101999999999997</v>
      </c>
    </row>
    <row r="12" spans="1:4" x14ac:dyDescent="0.25">
      <c r="A12" t="s">
        <v>107</v>
      </c>
      <c r="B12">
        <v>30.974</v>
      </c>
    </row>
    <row r="13" spans="1:4" x14ac:dyDescent="0.25">
      <c r="A13" t="s">
        <v>68</v>
      </c>
      <c r="B13">
        <v>32.006</v>
      </c>
    </row>
    <row r="14" spans="1:4" x14ac:dyDescent="0.25">
      <c r="A14" t="s">
        <v>69</v>
      </c>
      <c r="B14">
        <v>35.450000000000003</v>
      </c>
    </row>
    <row r="15" spans="1:4" x14ac:dyDescent="0.25">
      <c r="A15" t="s">
        <v>70</v>
      </c>
      <c r="B15">
        <v>18.998000000000001</v>
      </c>
    </row>
    <row r="16" spans="1:4" x14ac:dyDescent="0.25">
      <c r="A16" t="s">
        <v>108</v>
      </c>
      <c r="B16">
        <v>15.999000000000001</v>
      </c>
    </row>
    <row r="18" spans="1:17" s="6" customFormat="1" x14ac:dyDescent="0.25">
      <c r="A18" s="5" t="s">
        <v>109</v>
      </c>
      <c r="M18" s="5" t="s">
        <v>212</v>
      </c>
      <c r="Q18" s="5" t="s">
        <v>214</v>
      </c>
    </row>
    <row r="19" spans="1:17" x14ac:dyDescent="0.25">
      <c r="B19" s="1" t="s">
        <v>55</v>
      </c>
      <c r="C19" s="1" t="s">
        <v>110</v>
      </c>
      <c r="D19" s="1" t="s">
        <v>56</v>
      </c>
      <c r="E19" s="24" t="s">
        <v>212</v>
      </c>
      <c r="F19" s="1" t="s">
        <v>112</v>
      </c>
      <c r="I19">
        <f>13/D38</f>
        <v>5.2313916473117121</v>
      </c>
      <c r="M19" s="1" t="s">
        <v>97</v>
      </c>
      <c r="N19">
        <v>2.249152919590847E-2</v>
      </c>
      <c r="O19">
        <v>0</v>
      </c>
      <c r="P19" s="17"/>
      <c r="Q19">
        <v>0.43588945661453748</v>
      </c>
    </row>
    <row r="20" spans="1:17" x14ac:dyDescent="0.25">
      <c r="A20" s="1" t="s">
        <v>57</v>
      </c>
      <c r="B20">
        <v>0</v>
      </c>
      <c r="C20">
        <f>B20/((2*B$16)+B$2)</f>
        <v>0</v>
      </c>
      <c r="D20">
        <f>C20*2</f>
        <v>0</v>
      </c>
      <c r="E20">
        <f>D20*I$19*(1/2)</f>
        <v>0</v>
      </c>
      <c r="M20" s="1" t="s">
        <v>98</v>
      </c>
      <c r="N20">
        <v>0</v>
      </c>
      <c r="O20">
        <v>0</v>
      </c>
      <c r="P20" s="17"/>
      <c r="Q20">
        <v>0.50976803617389743</v>
      </c>
    </row>
    <row r="21" spans="1:17" x14ac:dyDescent="0.25">
      <c r="A21" s="1" t="s">
        <v>58</v>
      </c>
      <c r="B21">
        <v>0</v>
      </c>
      <c r="C21">
        <f>B21/((2*B$16)+B$3)</f>
        <v>0</v>
      </c>
      <c r="D21">
        <f>C21*2</f>
        <v>0</v>
      </c>
      <c r="E21">
        <f>D21*I$19*(1/2)</f>
        <v>0</v>
      </c>
      <c r="F21" s="1" t="s">
        <v>113</v>
      </c>
      <c r="I21" s="2">
        <f>D33*I$19</f>
        <v>0.14709743678689566</v>
      </c>
      <c r="M21" s="1" t="s">
        <v>99</v>
      </c>
      <c r="N21">
        <v>9.3579704293170404E-3</v>
      </c>
      <c r="O21">
        <v>1.2030092039425459E-2</v>
      </c>
      <c r="P21" s="17"/>
    </row>
    <row r="22" spans="1:17" x14ac:dyDescent="0.25">
      <c r="A22" s="1" t="s">
        <v>59</v>
      </c>
      <c r="B22">
        <v>0.11723459999999999</v>
      </c>
      <c r="C22">
        <f>B22/((3*B$16)+2*B$4)</f>
        <v>1.1497984523494277E-3</v>
      </c>
      <c r="D22">
        <f>C22*3</f>
        <v>3.4493953570482834E-3</v>
      </c>
      <c r="E22">
        <f>D22*I$19*(2/3)</f>
        <v>1.2030092039425459E-2</v>
      </c>
      <c r="F22" s="1" t="s">
        <v>114</v>
      </c>
      <c r="I22" s="2">
        <f>D32*I$19</f>
        <v>0.70051698776109139</v>
      </c>
      <c r="M22" s="1" t="s">
        <v>100</v>
      </c>
      <c r="N22">
        <v>0</v>
      </c>
      <c r="O22">
        <v>0</v>
      </c>
      <c r="P22" s="17"/>
    </row>
    <row r="23" spans="1:17" x14ac:dyDescent="0.25">
      <c r="A23" s="1" t="s">
        <v>60</v>
      </c>
      <c r="B23">
        <v>0</v>
      </c>
      <c r="C23">
        <f>B23/((3*B$16)+2*B$5)</f>
        <v>0</v>
      </c>
      <c r="D23">
        <f>C23*3</f>
        <v>0</v>
      </c>
      <c r="E23">
        <f>D23*I$19*(2/3)</f>
        <v>0</v>
      </c>
      <c r="M23" s="1" t="s">
        <v>101</v>
      </c>
      <c r="N23">
        <v>2.6143711723434576E-2</v>
      </c>
      <c r="O23">
        <v>2.9102801737527918E-2</v>
      </c>
      <c r="P23" s="17"/>
    </row>
    <row r="24" spans="1:17" x14ac:dyDescent="0.25">
      <c r="A24" s="1" t="s">
        <v>61</v>
      </c>
      <c r="B24">
        <v>0.39967599999999998</v>
      </c>
      <c r="C24">
        <f>B24/((B$16)+B$6)</f>
        <v>5.5631089582985358E-3</v>
      </c>
      <c r="D24">
        <f t="shared" ref="D24:D29" si="0">C24*1</f>
        <v>5.5631089582985358E-3</v>
      </c>
      <c r="E24">
        <f>D24*I$19*(1/1)</f>
        <v>2.9102801737527918E-2</v>
      </c>
      <c r="F24" s="1"/>
      <c r="I24" s="17"/>
      <c r="M24" s="1" t="s">
        <v>102</v>
      </c>
      <c r="N24">
        <v>0</v>
      </c>
      <c r="O24">
        <v>0</v>
      </c>
      <c r="P24" s="17"/>
    </row>
    <row r="25" spans="1:17" x14ac:dyDescent="0.25">
      <c r="A25" s="1" t="s">
        <v>62</v>
      </c>
      <c r="B25">
        <v>0</v>
      </c>
      <c r="C25">
        <f>B25/((B$16)+B$7)</f>
        <v>0</v>
      </c>
      <c r="D25">
        <f t="shared" si="0"/>
        <v>0</v>
      </c>
      <c r="E25">
        <f>D25*I$19*(1/1)</f>
        <v>0</v>
      </c>
      <c r="M25" s="1" t="s">
        <v>103</v>
      </c>
      <c r="N25">
        <v>5.387291399072131E-3</v>
      </c>
      <c r="O25">
        <v>6.1120538053670622E-3</v>
      </c>
      <c r="P25" s="17"/>
    </row>
    <row r="26" spans="1:17" x14ac:dyDescent="0.25">
      <c r="A26" s="1" t="s">
        <v>63</v>
      </c>
      <c r="B26">
        <v>4.7088850000000002E-2</v>
      </c>
      <c r="C26">
        <f>B26/((B$16)+B$8)</f>
        <v>1.1683418519253671E-3</v>
      </c>
      <c r="D26">
        <f t="shared" si="0"/>
        <v>1.1683418519253671E-3</v>
      </c>
      <c r="E26">
        <f>D26*I$19*(1/1)</f>
        <v>6.1120538053670622E-3</v>
      </c>
      <c r="M26" s="16" t="s">
        <v>104</v>
      </c>
      <c r="N26">
        <v>4.4243448815001676</v>
      </c>
      <c r="O26">
        <v>5.0422445191366325</v>
      </c>
      <c r="P26" s="17"/>
    </row>
    <row r="27" spans="1:17" x14ac:dyDescent="0.25">
      <c r="A27" s="1" t="s">
        <v>64</v>
      </c>
      <c r="B27">
        <v>54.049469999999999</v>
      </c>
      <c r="C27">
        <f>B27/((B$16)+B$9)</f>
        <v>0.96384382188776141</v>
      </c>
      <c r="D27">
        <f t="shared" si="0"/>
        <v>0.96384382188776141</v>
      </c>
      <c r="E27">
        <f>D27*I$19*(1/1)</f>
        <v>5.0422445191366325</v>
      </c>
      <c r="M27" s="1" t="s">
        <v>105</v>
      </c>
      <c r="N27">
        <v>3.1873606364930335E-2</v>
      </c>
      <c r="O27">
        <v>3.563724027990272E-2</v>
      </c>
      <c r="P27" s="17"/>
    </row>
    <row r="28" spans="1:17" x14ac:dyDescent="0.25">
      <c r="A28" s="1" t="s">
        <v>65</v>
      </c>
      <c r="B28">
        <v>0.2111064</v>
      </c>
      <c r="C28">
        <f>B28/((B$16)+2*B$10)</f>
        <v>3.4060956130302199E-3</v>
      </c>
      <c r="D28">
        <f t="shared" si="0"/>
        <v>3.4060956130302199E-3</v>
      </c>
      <c r="E28">
        <f>D28*I$19*(2/1)</f>
        <v>3.563724027990272E-2</v>
      </c>
      <c r="M28" s="1" t="s">
        <v>106</v>
      </c>
      <c r="N28">
        <v>5.175264419675381E-3</v>
      </c>
      <c r="O28">
        <v>3.5450401686795033E-3</v>
      </c>
      <c r="P28" s="17"/>
    </row>
    <row r="29" spans="1:17" x14ac:dyDescent="0.25">
      <c r="A29" s="1" t="s">
        <v>66</v>
      </c>
      <c r="B29">
        <v>3.1918219999999997E-2</v>
      </c>
      <c r="C29">
        <f>B29/((B$16)+2*B$11)</f>
        <v>3.3882381665127436E-4</v>
      </c>
      <c r="D29">
        <f t="shared" si="0"/>
        <v>3.3882381665127436E-4</v>
      </c>
      <c r="E29">
        <f>D29*I$19*(2/1)</f>
        <v>3.5450401686795033E-3</v>
      </c>
      <c r="M29" s="1" t="s">
        <v>107</v>
      </c>
      <c r="N29">
        <v>2.990485108155156</v>
      </c>
      <c r="O29">
        <v>2.9844388539052198</v>
      </c>
      <c r="P29" s="17"/>
    </row>
    <row r="30" spans="1:17" x14ac:dyDescent="0.25">
      <c r="A30" s="1" t="s">
        <v>67</v>
      </c>
      <c r="B30">
        <v>40.488289999999999</v>
      </c>
      <c r="C30">
        <f>B30/((5*B$16)+(2*B$12))</f>
        <v>0.28524330188878633</v>
      </c>
      <c r="D30">
        <f>C30*5</f>
        <v>1.4262165094439316</v>
      </c>
      <c r="E30">
        <f>D30*I$19*(2/5)</f>
        <v>2.9844388539052198</v>
      </c>
      <c r="M30" s="1" t="s">
        <v>68</v>
      </c>
      <c r="N30">
        <v>3.6661124307097027E-3</v>
      </c>
      <c r="O30">
        <v>0</v>
      </c>
      <c r="P30" s="17"/>
    </row>
    <row r="31" spans="1:17" x14ac:dyDescent="0.25">
      <c r="A31" s="1" t="s">
        <v>68</v>
      </c>
      <c r="B31">
        <v>7.6295409999999994E-2</v>
      </c>
      <c r="C31">
        <f>B31/((0)+B$13)</f>
        <v>2.3837846028869586E-3</v>
      </c>
      <c r="D31">
        <f>C31*0</f>
        <v>0</v>
      </c>
      <c r="E31">
        <f>D31*I$19*(0)</f>
        <v>0</v>
      </c>
      <c r="M31" s="1" t="s">
        <v>208</v>
      </c>
      <c r="N31">
        <f>SUM(N19:N30)</f>
        <v>7.5189254756183717</v>
      </c>
      <c r="O31">
        <f>SUM(O19:O30)</f>
        <v>8.1131106010727549</v>
      </c>
    </row>
    <row r="32" spans="1:17" x14ac:dyDescent="0.25">
      <c r="A32" s="1" t="s">
        <v>69</v>
      </c>
      <c r="B32">
        <v>4.7469830000000002</v>
      </c>
      <c r="C32">
        <f>B32/((0)+B14)</f>
        <v>0.13390643159379406</v>
      </c>
      <c r="D32">
        <v>0.13390643159379406</v>
      </c>
      <c r="M32" s="1" t="s">
        <v>69</v>
      </c>
      <c r="N32">
        <v>0.70051698776109139</v>
      </c>
      <c r="O32">
        <v>0.70051698776109139</v>
      </c>
    </row>
    <row r="33" spans="1:15" x14ac:dyDescent="0.25">
      <c r="A33" s="1" t="s">
        <v>70</v>
      </c>
      <c r="B33">
        <v>0.53419000000000005</v>
      </c>
      <c r="C33">
        <f>B33/((0)+B15)</f>
        <v>2.8118222970839036E-2</v>
      </c>
      <c r="D33">
        <v>2.8118222970839036E-2</v>
      </c>
      <c r="M33" s="1" t="s">
        <v>209</v>
      </c>
      <c r="N33">
        <v>0.14709743678689566</v>
      </c>
      <c r="O33">
        <v>0.14709743678689566</v>
      </c>
    </row>
    <row r="34" spans="1:15" x14ac:dyDescent="0.25">
      <c r="A34" s="1" t="s">
        <v>71</v>
      </c>
      <c r="B34">
        <f>(16/(2*B$15))*B33</f>
        <v>0.22494578376671232</v>
      </c>
      <c r="M34" s="1" t="s">
        <v>210</v>
      </c>
      <c r="N34">
        <f>SUM(N32:N33)</f>
        <v>0.84761442454798708</v>
      </c>
      <c r="O34">
        <f>SUM(O32:O33)</f>
        <v>0.84761442454798708</v>
      </c>
    </row>
    <row r="35" spans="1:15" x14ac:dyDescent="0.25">
      <c r="A35" s="1" t="s">
        <v>72</v>
      </c>
      <c r="B35">
        <f>(16/(2*B$14))*B32</f>
        <v>1.0712514527503525</v>
      </c>
      <c r="M35" s="1" t="s">
        <v>211</v>
      </c>
      <c r="N35">
        <f>1-(N32+N33)</f>
        <v>0.15238557545201292</v>
      </c>
      <c r="O35">
        <f>1-(O32+O33)</f>
        <v>0.15238557545201292</v>
      </c>
    </row>
    <row r="36" spans="1:15" x14ac:dyDescent="0.25">
      <c r="A36" s="1" t="s">
        <v>73</v>
      </c>
      <c r="B36" s="8">
        <f>SUM(B20:B35)</f>
        <v>101.99844971651706</v>
      </c>
      <c r="C36">
        <f>SUM(C20:C33)</f>
        <v>1.4251217316363225</v>
      </c>
      <c r="D36">
        <f>SUM(D20:D33)</f>
        <v>2.56601075149328</v>
      </c>
    </row>
    <row r="37" spans="1:15" x14ac:dyDescent="0.25">
      <c r="A37" s="1"/>
      <c r="C37">
        <f>(C32+C33)/2</f>
        <v>8.1012327282316554E-2</v>
      </c>
      <c r="D37">
        <f>(D32+D33)/2</f>
        <v>8.1012327282316554E-2</v>
      </c>
    </row>
    <row r="38" spans="1:15" x14ac:dyDescent="0.25">
      <c r="A38" s="1" t="s">
        <v>111</v>
      </c>
      <c r="C38">
        <f>C36-C37</f>
        <v>1.3441094043540058</v>
      </c>
      <c r="D38">
        <f>D36-D37</f>
        <v>2.4849984242109633</v>
      </c>
    </row>
    <row r="41" spans="1:15" s="6" customFormat="1" ht="14.45" x14ac:dyDescent="0.3">
      <c r="A41" s="5" t="s">
        <v>116</v>
      </c>
      <c r="M41" s="5" t="s">
        <v>212</v>
      </c>
    </row>
    <row r="42" spans="1:15" ht="14.45" x14ac:dyDescent="0.3">
      <c r="B42" s="1" t="s">
        <v>55</v>
      </c>
      <c r="C42" s="1" t="s">
        <v>110</v>
      </c>
      <c r="D42" s="1" t="s">
        <v>56</v>
      </c>
      <c r="M42" s="1" t="s">
        <v>97</v>
      </c>
      <c r="N42">
        <v>2.6944068891419922E-2</v>
      </c>
    </row>
    <row r="43" spans="1:15" ht="14.45" x14ac:dyDescent="0.3">
      <c r="A43" s="1" t="s">
        <v>57</v>
      </c>
      <c r="B43">
        <v>0</v>
      </c>
      <c r="C43">
        <f>B43/((2*B$16)+B$2)</f>
        <v>0</v>
      </c>
      <c r="D43">
        <f>C43*2</f>
        <v>0</v>
      </c>
      <c r="F43" s="1" t="s">
        <v>112</v>
      </c>
      <c r="I43">
        <f>13/D61</f>
        <v>5.2460509676478528</v>
      </c>
      <c r="M43" s="1" t="s">
        <v>98</v>
      </c>
      <c r="N43">
        <v>1.2818776333260308E-3</v>
      </c>
    </row>
    <row r="44" spans="1:15" ht="14.45" x14ac:dyDescent="0.3">
      <c r="A44" s="1" t="s">
        <v>58</v>
      </c>
      <c r="B44">
        <v>2.304175E-2</v>
      </c>
      <c r="C44">
        <f>B44/((2*B$16)+B$3)</f>
        <v>2.8838957170392249E-4</v>
      </c>
      <c r="D44">
        <f>C44*2</f>
        <v>5.7677914340784498E-4</v>
      </c>
      <c r="F44" s="1"/>
      <c r="M44" s="1" t="s">
        <v>99</v>
      </c>
      <c r="N44">
        <v>7.2039400185671797E-3</v>
      </c>
    </row>
    <row r="45" spans="1:15" ht="14.45" x14ac:dyDescent="0.3">
      <c r="A45" s="1" t="s">
        <v>59</v>
      </c>
      <c r="B45">
        <v>9.4822020000000007E-2</v>
      </c>
      <c r="C45">
        <f>B45/((3*B$16)+2*B$4)</f>
        <v>9.2998322888163132E-4</v>
      </c>
      <c r="D45">
        <f>C45*3</f>
        <v>2.7899496866448941E-3</v>
      </c>
      <c r="F45" s="1" t="s">
        <v>113</v>
      </c>
      <c r="I45" s="2">
        <f>D56*I43</f>
        <v>9.5300599125713453E-2</v>
      </c>
      <c r="M45" s="1" t="s">
        <v>100</v>
      </c>
      <c r="N45">
        <v>4.7530786942616438E-3</v>
      </c>
    </row>
    <row r="46" spans="1:15" ht="14.45" x14ac:dyDescent="0.3">
      <c r="A46" s="1" t="s">
        <v>60</v>
      </c>
      <c r="B46">
        <v>7.5396519999999995E-2</v>
      </c>
      <c r="C46">
        <f>B46/((3*B$16)+2*B$5)</f>
        <v>4.9606563632894479E-4</v>
      </c>
      <c r="D46">
        <f>C46*3</f>
        <v>1.4881969089868344E-3</v>
      </c>
      <c r="F46" s="1" t="s">
        <v>114</v>
      </c>
      <c r="I46" s="2">
        <f>D55*I43</f>
        <v>0.59581642804940826</v>
      </c>
      <c r="M46" s="1" t="s">
        <v>101</v>
      </c>
      <c r="N46">
        <v>4.2232176898990427E-2</v>
      </c>
    </row>
    <row r="47" spans="1:15" ht="14.45" x14ac:dyDescent="0.3">
      <c r="A47" s="1" t="s">
        <v>61</v>
      </c>
      <c r="B47">
        <v>0.64779019999999998</v>
      </c>
      <c r="C47">
        <f>B47/((B$16)+B$6)</f>
        <v>9.0166221257168312E-3</v>
      </c>
      <c r="D47">
        <f t="shared" ref="D47:D52" si="1">C47*1</f>
        <v>9.0166221257168312E-3</v>
      </c>
      <c r="F47" s="1"/>
      <c r="M47" s="1" t="s">
        <v>102</v>
      </c>
      <c r="N47">
        <v>0</v>
      </c>
    </row>
    <row r="48" spans="1:15" ht="14.45" x14ac:dyDescent="0.3">
      <c r="A48" s="1" t="s">
        <v>62</v>
      </c>
      <c r="B48">
        <v>0</v>
      </c>
      <c r="C48">
        <f>B48/((B$16)+B$7)</f>
        <v>0</v>
      </c>
      <c r="D48">
        <f t="shared" si="1"/>
        <v>0</v>
      </c>
      <c r="F48" s="1"/>
      <c r="M48" s="1" t="s">
        <v>103</v>
      </c>
      <c r="N48">
        <v>7.089780506236063E-3</v>
      </c>
    </row>
    <row r="49" spans="1:14" ht="14.45" x14ac:dyDescent="0.3">
      <c r="A49" s="1" t="s">
        <v>63</v>
      </c>
      <c r="B49">
        <v>6.180488E-2</v>
      </c>
      <c r="C49">
        <f>B49/((B$16)+B$8)</f>
        <v>1.5334676458912265E-3</v>
      </c>
      <c r="D49">
        <f t="shared" si="1"/>
        <v>1.5334676458912265E-3</v>
      </c>
      <c r="M49" s="1" t="s">
        <v>104</v>
      </c>
      <c r="N49">
        <v>4.4105662667178258</v>
      </c>
    </row>
    <row r="50" spans="1:14" ht="14.45" x14ac:dyDescent="0.3">
      <c r="A50" s="1" t="s">
        <v>64</v>
      </c>
      <c r="B50">
        <v>54.118009999999998</v>
      </c>
      <c r="C50">
        <f>B50/((B$16)+B$9)</f>
        <v>0.96506606986821675</v>
      </c>
      <c r="D50">
        <f t="shared" si="1"/>
        <v>0.96506606986821675</v>
      </c>
      <c r="M50" s="1" t="s">
        <v>105</v>
      </c>
      <c r="N50">
        <v>3.5649518451589167E-2</v>
      </c>
    </row>
    <row r="51" spans="1:14" ht="14.45" x14ac:dyDescent="0.3">
      <c r="A51" s="1" t="s">
        <v>65</v>
      </c>
      <c r="B51">
        <v>0.2403006</v>
      </c>
      <c r="C51">
        <f>B51/((B$16)+2*B$10)</f>
        <v>3.8771293502637993E-3</v>
      </c>
      <c r="D51">
        <f t="shared" si="1"/>
        <v>3.8771293502637993E-3</v>
      </c>
      <c r="M51" s="1" t="s">
        <v>106</v>
      </c>
      <c r="N51">
        <v>9.0806018154845122E-3</v>
      </c>
    </row>
    <row r="52" spans="1:14" ht="14.45" x14ac:dyDescent="0.3">
      <c r="A52" s="1" t="s">
        <v>66</v>
      </c>
      <c r="B52">
        <v>6.811188E-2</v>
      </c>
      <c r="C52">
        <f>B52/((B$16)+2*B$11)</f>
        <v>7.2303302442597382E-4</v>
      </c>
      <c r="D52">
        <f t="shared" si="1"/>
        <v>7.2303302442597382E-4</v>
      </c>
      <c r="M52" s="1" t="s">
        <v>107</v>
      </c>
      <c r="N52">
        <v>2.9782095864263507</v>
      </c>
    </row>
    <row r="53" spans="1:14" ht="14.45" x14ac:dyDescent="0.3">
      <c r="A53" s="1" t="s">
        <v>67</v>
      </c>
      <c r="B53">
        <v>40.513739999999999</v>
      </c>
      <c r="C53">
        <f>B53/((5*B$16)+(2*B$12))</f>
        <v>0.28542259921235985</v>
      </c>
      <c r="D53">
        <f>C53*5</f>
        <v>1.4271129960617992</v>
      </c>
      <c r="M53" s="1" t="s">
        <v>68</v>
      </c>
      <c r="N53">
        <v>2.6387828128107897E-3</v>
      </c>
    </row>
    <row r="54" spans="1:14" x14ac:dyDescent="0.25">
      <c r="A54" s="1" t="s">
        <v>68</v>
      </c>
      <c r="B54">
        <v>6.4946459999999998E-2</v>
      </c>
      <c r="C54">
        <f>B54/((0)+B$13)</f>
        <v>2.0291964006748735E-3</v>
      </c>
      <c r="D54">
        <f>C54*0</f>
        <v>0</v>
      </c>
      <c r="M54" s="1" t="s">
        <v>208</v>
      </c>
      <c r="N54">
        <f>SUM(N42:N53)</f>
        <v>7.5256496788668628</v>
      </c>
    </row>
    <row r="55" spans="1:14" ht="14.45" x14ac:dyDescent="0.3">
      <c r="A55" s="1" t="s">
        <v>69</v>
      </c>
      <c r="B55">
        <v>4.0262079999999996</v>
      </c>
      <c r="C55">
        <f>B55/((0)+B$14)</f>
        <v>0.11357427362482367</v>
      </c>
      <c r="D55">
        <v>0.11357427362482367</v>
      </c>
      <c r="M55" s="1" t="s">
        <v>69</v>
      </c>
      <c r="N55">
        <v>0.59581642804940826</v>
      </c>
    </row>
    <row r="56" spans="1:14" x14ac:dyDescent="0.25">
      <c r="A56" s="1" t="s">
        <v>70</v>
      </c>
      <c r="B56">
        <v>0.3451207</v>
      </c>
      <c r="C56">
        <f>B56/((0)+B$15)</f>
        <v>1.8166159595746918E-2</v>
      </c>
      <c r="D56">
        <v>1.8166159595746918E-2</v>
      </c>
      <c r="M56" s="1" t="s">
        <v>209</v>
      </c>
      <c r="N56">
        <v>9.5300599125713453E-2</v>
      </c>
    </row>
    <row r="57" spans="1:14" x14ac:dyDescent="0.25">
      <c r="A57" s="1" t="s">
        <v>71</v>
      </c>
      <c r="B57">
        <f>(16/(2*B$15))*B56</f>
        <v>0.14532927676597537</v>
      </c>
      <c r="M57" s="1" t="s">
        <v>210</v>
      </c>
      <c r="N57">
        <f>SUM(N55:N56)</f>
        <v>0.69111702717512169</v>
      </c>
    </row>
    <row r="58" spans="1:14" x14ac:dyDescent="0.25">
      <c r="A58" s="1" t="s">
        <v>72</v>
      </c>
      <c r="B58">
        <f>(16/(2*B$14))*B55</f>
        <v>0.90859418899858935</v>
      </c>
      <c r="M58" s="1" t="s">
        <v>211</v>
      </c>
      <c r="N58">
        <f>1-(N55+N56)</f>
        <v>0.30888297282487831</v>
      </c>
    </row>
    <row r="59" spans="1:14" x14ac:dyDescent="0.25">
      <c r="A59" s="1" t="s">
        <v>73</v>
      </c>
      <c r="B59" s="8">
        <f>SUM(B43:B58)</f>
        <v>101.33321647576456</v>
      </c>
      <c r="C59">
        <f>SUM(C43:C56)</f>
        <v>1.4011229892850345</v>
      </c>
      <c r="D59">
        <f>SUM(D43:D56)</f>
        <v>2.5439246770359238</v>
      </c>
    </row>
    <row r="60" spans="1:14" x14ac:dyDescent="0.25">
      <c r="A60" s="1"/>
      <c r="C60">
        <f>(C55+C56)/2</f>
        <v>6.587021661028529E-2</v>
      </c>
      <c r="D60">
        <f>(D55+D56)/2</f>
        <v>6.587021661028529E-2</v>
      </c>
    </row>
    <row r="61" spans="1:14" x14ac:dyDescent="0.25">
      <c r="A61" s="1" t="s">
        <v>111</v>
      </c>
      <c r="C61">
        <f>C59-C60</f>
        <v>1.3352527726747492</v>
      </c>
      <c r="D61">
        <f>D59-D60</f>
        <v>2.4780544604256387</v>
      </c>
    </row>
    <row r="63" spans="1:14" s="6" customFormat="1" x14ac:dyDescent="0.25">
      <c r="A63" s="5" t="s">
        <v>117</v>
      </c>
      <c r="M63" s="5" t="s">
        <v>212</v>
      </c>
    </row>
    <row r="64" spans="1:14" x14ac:dyDescent="0.25">
      <c r="B64" s="1" t="s">
        <v>55</v>
      </c>
      <c r="C64" s="1" t="s">
        <v>110</v>
      </c>
      <c r="D64" s="1" t="s">
        <v>56</v>
      </c>
      <c r="M64" s="1" t="s">
        <v>97</v>
      </c>
      <c r="N64">
        <v>2.3772036913851241E-2</v>
      </c>
    </row>
    <row r="65" spans="1:14" x14ac:dyDescent="0.25">
      <c r="A65" s="1" t="s">
        <v>57</v>
      </c>
      <c r="B65">
        <v>0</v>
      </c>
      <c r="C65">
        <f>B65/((2*B$16)+B$2)</f>
        <v>0</v>
      </c>
      <c r="D65">
        <f>C65*2</f>
        <v>0</v>
      </c>
      <c r="F65" s="1" t="s">
        <v>112</v>
      </c>
      <c r="I65">
        <f>13/D83</f>
        <v>5.266162851302064</v>
      </c>
      <c r="M65" s="1" t="s">
        <v>98</v>
      </c>
      <c r="N65">
        <v>0</v>
      </c>
    </row>
    <row r="66" spans="1:14" x14ac:dyDescent="0.25">
      <c r="A66" s="1" t="s">
        <v>58</v>
      </c>
      <c r="B66">
        <v>0</v>
      </c>
      <c r="C66">
        <f>B66/((2*B$16)+B$3)</f>
        <v>0</v>
      </c>
      <c r="D66">
        <f>C66*2</f>
        <v>0</v>
      </c>
      <c r="F66" s="1"/>
      <c r="M66" s="1" t="s">
        <v>99</v>
      </c>
      <c r="N66">
        <v>7.8225507203811932E-3</v>
      </c>
    </row>
    <row r="67" spans="1:14" x14ac:dyDescent="0.25">
      <c r="A67" s="1" t="s">
        <v>59</v>
      </c>
      <c r="B67">
        <v>9.8912E-2</v>
      </c>
      <c r="C67">
        <f>B67/((3*B$16)+2*B$4)</f>
        <v>9.7009640941144164E-4</v>
      </c>
      <c r="D67">
        <f>C67*3</f>
        <v>2.910289228234325E-3</v>
      </c>
      <c r="F67" s="1" t="s">
        <v>113</v>
      </c>
      <c r="I67" s="2">
        <f>D78*I65</f>
        <v>0.18090774566571394</v>
      </c>
      <c r="M67" s="1" t="s">
        <v>100</v>
      </c>
      <c r="N67">
        <v>5.213691900191013E-4</v>
      </c>
    </row>
    <row r="68" spans="1:14" x14ac:dyDescent="0.25">
      <c r="A68" s="1" t="s">
        <v>60</v>
      </c>
      <c r="B68">
        <v>8.6067839999999993E-3</v>
      </c>
      <c r="C68">
        <f>B68/((3*B$16)+2*B$5)</f>
        <v>5.6627677002940997E-5</v>
      </c>
      <c r="D68">
        <f>C68*3</f>
        <v>1.6988303100882299E-4</v>
      </c>
      <c r="F68" s="1" t="s">
        <v>114</v>
      </c>
      <c r="I68" s="2">
        <f>D77*I65</f>
        <v>0.71937299777589669</v>
      </c>
      <c r="M68" s="1" t="s">
        <v>101</v>
      </c>
      <c r="N68">
        <v>3.4249465481209371E-2</v>
      </c>
    </row>
    <row r="69" spans="1:14" x14ac:dyDescent="0.25">
      <c r="A69" s="1" t="s">
        <v>61</v>
      </c>
      <c r="B69">
        <v>0.51862109999999995</v>
      </c>
      <c r="C69">
        <f>B69/((B$16)+B$6)</f>
        <v>7.2187113746450642E-3</v>
      </c>
      <c r="D69">
        <f t="shared" ref="D69:D74" si="2">C69*1</f>
        <v>7.2187113746450642E-3</v>
      </c>
      <c r="F69" s="1"/>
      <c r="M69" s="1" t="s">
        <v>102</v>
      </c>
      <c r="N69">
        <v>0</v>
      </c>
    </row>
    <row r="70" spans="1:14" x14ac:dyDescent="0.25">
      <c r="A70" s="1" t="s">
        <v>62</v>
      </c>
      <c r="B70">
        <v>0</v>
      </c>
      <c r="C70">
        <f>B70/((B$16)+B$7)</f>
        <v>0</v>
      </c>
      <c r="D70">
        <f t="shared" si="2"/>
        <v>0</v>
      </c>
      <c r="F70" s="1" t="s">
        <v>115</v>
      </c>
      <c r="M70" s="1" t="s">
        <v>103</v>
      </c>
      <c r="N70">
        <v>1.0357665673427923E-2</v>
      </c>
    </row>
    <row r="71" spans="1:14" x14ac:dyDescent="0.25">
      <c r="A71" s="1" t="s">
        <v>63</v>
      </c>
      <c r="B71">
        <v>9.0816850000000005E-2</v>
      </c>
      <c r="C71">
        <f>B71/((B$16)+B$8)</f>
        <v>2.2532961988884479E-3</v>
      </c>
      <c r="D71">
        <f t="shared" si="2"/>
        <v>2.2532961988884479E-3</v>
      </c>
      <c r="M71" s="1" t="s">
        <v>104</v>
      </c>
      <c r="N71">
        <v>4.4243147693761005</v>
      </c>
    </row>
    <row r="72" spans="1:14" x14ac:dyDescent="0.25">
      <c r="A72" s="1" t="s">
        <v>64</v>
      </c>
      <c r="B72">
        <v>53.666440000000001</v>
      </c>
      <c r="C72">
        <f>B72/((B$16)+B$9)</f>
        <v>0.95701339229987337</v>
      </c>
      <c r="D72">
        <f t="shared" si="2"/>
        <v>0.95701339229987337</v>
      </c>
      <c r="M72" s="1" t="s">
        <v>105</v>
      </c>
      <c r="N72">
        <v>2.7852253636426398E-2</v>
      </c>
    </row>
    <row r="73" spans="1:14" x14ac:dyDescent="0.25">
      <c r="A73" s="1" t="s">
        <v>65</v>
      </c>
      <c r="B73">
        <v>0.18619459999999999</v>
      </c>
      <c r="C73">
        <f>B73/((B$16)+2*B$10)</f>
        <v>3.0041562464705788E-3</v>
      </c>
      <c r="D73">
        <f t="shared" si="2"/>
        <v>3.0041562464705788E-3</v>
      </c>
      <c r="M73" s="1" t="s">
        <v>106</v>
      </c>
      <c r="N73">
        <v>8.1853473358443757E-3</v>
      </c>
    </row>
    <row r="74" spans="1:14" x14ac:dyDescent="0.25">
      <c r="A74" s="1" t="s">
        <v>66</v>
      </c>
      <c r="B74">
        <v>6.0893219999999998E-2</v>
      </c>
      <c r="C74">
        <f>B74/((B$16)+2*B$11)</f>
        <v>6.4640425464157199E-4</v>
      </c>
      <c r="D74">
        <f t="shared" si="2"/>
        <v>6.4640425464157199E-4</v>
      </c>
      <c r="M74" s="1" t="s">
        <v>107</v>
      </c>
      <c r="N74">
        <v>2.9769978838425737</v>
      </c>
    </row>
    <row r="75" spans="1:14" x14ac:dyDescent="0.25">
      <c r="A75" s="1" t="s">
        <v>67</v>
      </c>
      <c r="B75">
        <v>40.024990000000003</v>
      </c>
      <c r="C75">
        <f>B75/((5*B$16)+(2*B$12))</f>
        <v>0.28197931564078538</v>
      </c>
      <c r="D75">
        <f>C75*5</f>
        <v>1.4098965782039268</v>
      </c>
      <c r="M75" s="1" t="s">
        <v>68</v>
      </c>
      <c r="N75">
        <v>7.1652471279546482E-3</v>
      </c>
    </row>
    <row r="76" spans="1:14" x14ac:dyDescent="0.25">
      <c r="A76" s="1" t="s">
        <v>68</v>
      </c>
      <c r="B76">
        <v>0.13658999999999999</v>
      </c>
      <c r="C76">
        <f>B76/((0)+B$13)</f>
        <v>4.2676373180028744E-3</v>
      </c>
      <c r="D76">
        <f>C76*0</f>
        <v>0</v>
      </c>
      <c r="M76" s="1" t="s">
        <v>208</v>
      </c>
      <c r="N76">
        <f>SUM(N64:N75)</f>
        <v>7.5212385892977887</v>
      </c>
    </row>
    <row r="77" spans="1:14" x14ac:dyDescent="0.25">
      <c r="A77" s="1" t="s">
        <v>69</v>
      </c>
      <c r="B77">
        <v>4.8425719999999997</v>
      </c>
      <c r="C77">
        <f>B77/((0)+B$14)</f>
        <v>0.13660287729196049</v>
      </c>
      <c r="D77">
        <v>0.13660287729196049</v>
      </c>
      <c r="M77" s="1" t="s">
        <v>69</v>
      </c>
      <c r="N77">
        <v>0.71937299777589669</v>
      </c>
    </row>
    <row r="78" spans="1:14" x14ac:dyDescent="0.25">
      <c r="A78" s="1" t="s">
        <v>70</v>
      </c>
      <c r="B78">
        <v>0.65263559999999998</v>
      </c>
      <c r="C78">
        <f>B78/((0)+B$15)</f>
        <v>3.4352858195599537E-2</v>
      </c>
      <c r="D78">
        <v>3.4352858195599537E-2</v>
      </c>
      <c r="M78" s="1" t="s">
        <v>209</v>
      </c>
      <c r="N78">
        <v>0.18090774566571394</v>
      </c>
    </row>
    <row r="79" spans="1:14" x14ac:dyDescent="0.25">
      <c r="A79" s="1" t="s">
        <v>71</v>
      </c>
      <c r="B79">
        <f>(16/(2*B$15))*B78</f>
        <v>0.27482286556479629</v>
      </c>
      <c r="M79" s="1" t="s">
        <v>210</v>
      </c>
      <c r="N79">
        <f>SUM(N77:N78)</f>
        <v>0.90028074344161069</v>
      </c>
    </row>
    <row r="80" spans="1:14" x14ac:dyDescent="0.25">
      <c r="A80" s="1" t="s">
        <v>72</v>
      </c>
      <c r="B80">
        <f>(16/(2*B$14))*B77</f>
        <v>1.092823018335684</v>
      </c>
      <c r="M80" s="1" t="s">
        <v>211</v>
      </c>
      <c r="N80">
        <f>1-(N77+N78)</f>
        <v>9.9719256558389313E-2</v>
      </c>
    </row>
    <row r="81" spans="1:14" x14ac:dyDescent="0.25">
      <c r="A81" s="1" t="s">
        <v>73</v>
      </c>
      <c r="B81" s="8">
        <f>SUM(B65:B80)</f>
        <v>101.65491803790047</v>
      </c>
      <c r="C81">
        <f>SUM(C65:C78)</f>
        <v>1.4283653729072816</v>
      </c>
      <c r="D81">
        <f>SUM(D65:D78)</f>
        <v>2.5540684463252488</v>
      </c>
    </row>
    <row r="82" spans="1:14" x14ac:dyDescent="0.25">
      <c r="A82" s="1"/>
      <c r="C82">
        <f>(C77+C78)/2</f>
        <v>8.5477867743780023E-2</v>
      </c>
      <c r="D82">
        <f>(D77+D78)/2</f>
        <v>8.5477867743780023E-2</v>
      </c>
    </row>
    <row r="83" spans="1:14" x14ac:dyDescent="0.25">
      <c r="A83" s="1" t="s">
        <v>111</v>
      </c>
      <c r="C83">
        <f>C81-C82</f>
        <v>1.3428875051635016</v>
      </c>
      <c r="D83">
        <f>D81-D82</f>
        <v>2.4685905785814688</v>
      </c>
    </row>
    <row r="85" spans="1:14" s="6" customFormat="1" x14ac:dyDescent="0.25">
      <c r="A85" s="5" t="s">
        <v>118</v>
      </c>
      <c r="M85" s="5" t="s">
        <v>212</v>
      </c>
    </row>
    <row r="86" spans="1:14" x14ac:dyDescent="0.25">
      <c r="B86" s="1" t="s">
        <v>55</v>
      </c>
      <c r="C86" s="1" t="s">
        <v>110</v>
      </c>
      <c r="D86" s="1" t="s">
        <v>56</v>
      </c>
      <c r="F86" s="1" t="s">
        <v>112</v>
      </c>
      <c r="I86">
        <f>13/D105</f>
        <v>5.2923115527518787</v>
      </c>
      <c r="M86" s="1" t="s">
        <v>97</v>
      </c>
      <c r="N86">
        <v>4.1952764304790169E-2</v>
      </c>
    </row>
    <row r="87" spans="1:14" x14ac:dyDescent="0.25">
      <c r="A87" s="1" t="s">
        <v>57</v>
      </c>
      <c r="B87">
        <v>0</v>
      </c>
      <c r="C87">
        <f>B87/((2*B$16)+B$2)</f>
        <v>0</v>
      </c>
      <c r="D87">
        <f>C87*2</f>
        <v>0</v>
      </c>
      <c r="F87" s="1"/>
      <c r="M87" s="1" t="s">
        <v>98</v>
      </c>
      <c r="N87">
        <v>4.0712443389600639E-4</v>
      </c>
    </row>
    <row r="88" spans="1:14" x14ac:dyDescent="0.25">
      <c r="A88" s="1" t="s">
        <v>58</v>
      </c>
      <c r="B88">
        <v>6.1829270000000004E-3</v>
      </c>
      <c r="C88">
        <f>B88/((2*B$16)+B$3)</f>
        <v>7.7385253698465548E-5</v>
      </c>
      <c r="D88">
        <f>C88*2</f>
        <v>1.547705073969311E-4</v>
      </c>
      <c r="F88" s="1" t="s">
        <v>113</v>
      </c>
      <c r="I88" s="2">
        <f>D99*I86</f>
        <v>0.77379835200891267</v>
      </c>
      <c r="M88" s="1" t="s">
        <v>99</v>
      </c>
      <c r="N88">
        <v>1.2936351967520987E-2</v>
      </c>
    </row>
    <row r="89" spans="1:14" x14ac:dyDescent="0.25">
      <c r="A89" s="1" t="s">
        <v>59</v>
      </c>
      <c r="B89">
        <v>0.1638202</v>
      </c>
      <c r="C89">
        <f>B89/((3*B$16)+2*B$4)</f>
        <v>1.6066947166073302E-3</v>
      </c>
      <c r="D89">
        <f>C89*3</f>
        <v>4.8200841498219904E-3</v>
      </c>
      <c r="F89" s="1" t="s">
        <v>114</v>
      </c>
      <c r="I89" s="2">
        <f>D100*I86</f>
        <v>0.18866146326356117</v>
      </c>
      <c r="M89" s="1" t="s">
        <v>100</v>
      </c>
      <c r="N89">
        <v>7.5497604584754321E-3</v>
      </c>
    </row>
    <row r="90" spans="1:14" x14ac:dyDescent="0.25">
      <c r="A90" s="1" t="s">
        <v>60</v>
      </c>
      <c r="B90">
        <v>0.1180049</v>
      </c>
      <c r="C90">
        <f>B90/((3*B$16)+2*B$5)</f>
        <v>7.7640421346281629E-4</v>
      </c>
      <c r="D90">
        <f>C90*3</f>
        <v>2.3292126403884486E-3</v>
      </c>
      <c r="F90" s="1"/>
      <c r="M90" s="1" t="s">
        <v>101</v>
      </c>
      <c r="N90">
        <v>3.0055415994240432E-2</v>
      </c>
    </row>
    <row r="91" spans="1:14" x14ac:dyDescent="0.25">
      <c r="A91" s="1" t="s">
        <v>61</v>
      </c>
      <c r="B91">
        <v>0.45689020000000002</v>
      </c>
      <c r="C91">
        <f>B91/((B$16)+B$6)</f>
        <v>6.359476087077558E-3</v>
      </c>
      <c r="D91">
        <f t="shared" ref="D91:D96" si="3">C91*1</f>
        <v>6.359476087077558E-3</v>
      </c>
      <c r="F91" s="1" t="s">
        <v>115</v>
      </c>
      <c r="M91" s="1" t="s">
        <v>102</v>
      </c>
      <c r="N91">
        <v>0</v>
      </c>
    </row>
    <row r="92" spans="1:14" x14ac:dyDescent="0.25">
      <c r="A92" s="1" t="s">
        <v>62</v>
      </c>
      <c r="B92">
        <v>0</v>
      </c>
      <c r="C92">
        <f>B92/((B$16)+B$7)</f>
        <v>0</v>
      </c>
      <c r="D92">
        <f t="shared" si="3"/>
        <v>0</v>
      </c>
      <c r="M92" s="1" t="s">
        <v>103</v>
      </c>
      <c r="N92">
        <v>0</v>
      </c>
    </row>
    <row r="93" spans="1:14" x14ac:dyDescent="0.25">
      <c r="A93" s="1" t="s">
        <v>63</v>
      </c>
      <c r="B93">
        <v>0</v>
      </c>
      <c r="C93">
        <f>B93/((B$16)+B$8)</f>
        <v>0</v>
      </c>
      <c r="D93">
        <f t="shared" si="3"/>
        <v>0</v>
      </c>
      <c r="M93" s="1" t="s">
        <v>104</v>
      </c>
      <c r="N93">
        <v>4.4045840938263021</v>
      </c>
    </row>
    <row r="94" spans="1:14" x14ac:dyDescent="0.25">
      <c r="A94" s="1" t="s">
        <v>64</v>
      </c>
      <c r="B94">
        <v>53.15081</v>
      </c>
      <c r="C94">
        <f>B94/((B$16)+B$9)</f>
        <v>0.94781835690211669</v>
      </c>
      <c r="D94">
        <f t="shared" si="3"/>
        <v>0.94781835690211669</v>
      </c>
      <c r="M94" s="1" t="s">
        <v>105</v>
      </c>
      <c r="N94">
        <v>2.705489419882387E-2</v>
      </c>
    </row>
    <row r="95" spans="1:14" x14ac:dyDescent="0.25">
      <c r="A95" s="1" t="s">
        <v>65</v>
      </c>
      <c r="B95">
        <v>0.1786121</v>
      </c>
      <c r="C95">
        <f>B95/((B$16)+2*B$10)</f>
        <v>2.8818164216912181E-3</v>
      </c>
      <c r="D95">
        <f t="shared" si="3"/>
        <v>2.8818164216912181E-3</v>
      </c>
      <c r="M95" s="1" t="s">
        <v>106</v>
      </c>
      <c r="N95">
        <v>1.2925237394897855E-2</v>
      </c>
    </row>
    <row r="96" spans="1:14" x14ac:dyDescent="0.25">
      <c r="A96" s="1" t="s">
        <v>66</v>
      </c>
      <c r="B96">
        <v>0.10247970000000001</v>
      </c>
      <c r="C96">
        <f>B96/((B$16)+2*B$11)</f>
        <v>1.0878602592274134E-3</v>
      </c>
      <c r="D96">
        <f t="shared" si="3"/>
        <v>1.0878602592274134E-3</v>
      </c>
      <c r="M96" s="1" t="s">
        <v>107</v>
      </c>
      <c r="N96">
        <v>2.9715538935405252</v>
      </c>
    </row>
    <row r="97" spans="1:14" x14ac:dyDescent="0.25">
      <c r="A97" s="1" t="s">
        <v>67</v>
      </c>
      <c r="B97">
        <v>39.74438</v>
      </c>
      <c r="C97">
        <f>B97/((5*B$16)+(2*B$12))</f>
        <v>0.28000239532770194</v>
      </c>
      <c r="D97">
        <f>C97*5</f>
        <v>1.4000119766385097</v>
      </c>
      <c r="M97" s="1" t="s">
        <v>68</v>
      </c>
      <c r="N97">
        <v>2.6856991728331733E-3</v>
      </c>
    </row>
    <row r="98" spans="1:14" x14ac:dyDescent="0.25">
      <c r="A98" s="1" t="s">
        <v>68</v>
      </c>
      <c r="B98">
        <v>6.7380770000000006E-2</v>
      </c>
      <c r="C98">
        <f>B98/((0)+B$13)</f>
        <v>2.1052543273136289E-3</v>
      </c>
      <c r="D98">
        <f>C98*0</f>
        <v>0</v>
      </c>
      <c r="M98" s="1" t="s">
        <v>208</v>
      </c>
      <c r="N98">
        <f>SUM(N86:N97)</f>
        <v>7.5117052352923048</v>
      </c>
    </row>
    <row r="99" spans="1:14" x14ac:dyDescent="0.25">
      <c r="A99" s="1" t="s">
        <v>69</v>
      </c>
      <c r="B99">
        <v>5.1832079999999996</v>
      </c>
      <c r="C99">
        <f>B99/((0)+B$14)</f>
        <v>0.1462117912552891</v>
      </c>
      <c r="D99">
        <v>0.1462117912552891</v>
      </c>
      <c r="M99" s="1" t="s">
        <v>69</v>
      </c>
      <c r="N99">
        <v>0.18866146326356117</v>
      </c>
    </row>
    <row r="100" spans="1:14" x14ac:dyDescent="0.25">
      <c r="A100" s="1" t="s">
        <v>70</v>
      </c>
      <c r="B100">
        <v>0.67724479999999998</v>
      </c>
      <c r="C100">
        <f>B100/((0)+B$15)</f>
        <v>3.5648215601642275E-2</v>
      </c>
      <c r="D100">
        <v>3.5648215601642275E-2</v>
      </c>
      <c r="M100" s="1" t="s">
        <v>209</v>
      </c>
      <c r="N100">
        <v>0.77379835200891267</v>
      </c>
    </row>
    <row r="101" spans="1:14" x14ac:dyDescent="0.25">
      <c r="A101" s="1" t="s">
        <v>71</v>
      </c>
      <c r="B101">
        <f>(16/(2*B$15))*B100</f>
        <v>0.2851857248131382</v>
      </c>
      <c r="M101" s="1" t="s">
        <v>210</v>
      </c>
      <c r="N101">
        <f>SUM(N99:N100)</f>
        <v>0.96245981527247382</v>
      </c>
    </row>
    <row r="102" spans="1:14" x14ac:dyDescent="0.25">
      <c r="A102" s="1" t="s">
        <v>72</v>
      </c>
      <c r="B102">
        <f>(16/(2*B$14))*B99</f>
        <v>1.1696943300423128</v>
      </c>
      <c r="M102" s="1" t="s">
        <v>211</v>
      </c>
      <c r="N102">
        <f>1-(N99+N100)</f>
        <v>3.7540184727526182E-2</v>
      </c>
    </row>
    <row r="103" spans="1:14" x14ac:dyDescent="0.25">
      <c r="A103" s="1" t="s">
        <v>73</v>
      </c>
      <c r="B103" s="8">
        <f>SUM(B87:B102)</f>
        <v>101.30389365185545</v>
      </c>
      <c r="C103">
        <f>SUM(C87:C100)</f>
        <v>1.4245756503658284</v>
      </c>
      <c r="D103">
        <f>SUM(D87:D100)</f>
        <v>2.5473235604631612</v>
      </c>
    </row>
    <row r="104" spans="1:14" x14ac:dyDescent="0.25">
      <c r="A104" s="1"/>
      <c r="C104">
        <f>(C99+C100)/2</f>
        <v>9.0930003428465689E-2</v>
      </c>
      <c r="D104">
        <f>(D99+D100)/2</f>
        <v>9.0930003428465689E-2</v>
      </c>
    </row>
    <row r="105" spans="1:14" x14ac:dyDescent="0.25">
      <c r="A105" s="1" t="s">
        <v>111</v>
      </c>
      <c r="C105">
        <f>C103-C104</f>
        <v>1.3336456469373628</v>
      </c>
      <c r="D105">
        <f>D103-D104</f>
        <v>2.4563935570346955</v>
      </c>
    </row>
    <row r="107" spans="1:14" s="6" customFormat="1" x14ac:dyDescent="0.25">
      <c r="A107" s="5" t="s">
        <v>119</v>
      </c>
      <c r="M107" s="5" t="s">
        <v>212</v>
      </c>
    </row>
    <row r="108" spans="1:14" x14ac:dyDescent="0.25">
      <c r="B108" s="1" t="s">
        <v>55</v>
      </c>
      <c r="C108" s="1" t="s">
        <v>110</v>
      </c>
      <c r="D108" s="1" t="s">
        <v>56</v>
      </c>
      <c r="F108" s="1" t="s">
        <v>112</v>
      </c>
      <c r="I108">
        <f>13/D127</f>
        <v>5.7129362368235119</v>
      </c>
      <c r="M108" s="1" t="s">
        <v>97</v>
      </c>
    </row>
    <row r="109" spans="1:14" x14ac:dyDescent="0.25">
      <c r="A109" s="1" t="s">
        <v>57</v>
      </c>
      <c r="B109">
        <v>0</v>
      </c>
      <c r="C109">
        <f>B109/((2*B$16)+B$2)</f>
        <v>0</v>
      </c>
      <c r="D109">
        <f>C109*2</f>
        <v>0</v>
      </c>
      <c r="F109" s="1"/>
      <c r="M109" s="1" t="s">
        <v>98</v>
      </c>
    </row>
    <row r="110" spans="1:14" x14ac:dyDescent="0.25">
      <c r="A110" s="1" t="s">
        <v>58</v>
      </c>
      <c r="B110">
        <v>9.0149309999999996E-2</v>
      </c>
      <c r="C110">
        <f>B110/((2*B$16)+B$3)</f>
        <v>1.1283049638288818E-3</v>
      </c>
      <c r="D110">
        <f>C110*2</f>
        <v>2.2566099276577637E-3</v>
      </c>
      <c r="F110" s="1" t="s">
        <v>113</v>
      </c>
      <c r="I110" s="2">
        <f>D121*I108</f>
        <v>0.76288681111326861</v>
      </c>
      <c r="M110" s="1" t="s">
        <v>99</v>
      </c>
    </row>
    <row r="111" spans="1:14" x14ac:dyDescent="0.25">
      <c r="A111" s="1" t="s">
        <v>59</v>
      </c>
      <c r="B111">
        <v>0.31684770000000001</v>
      </c>
      <c r="C111">
        <f>B111/((3*B$16)+2*B$4)</f>
        <v>3.1075381763615503E-3</v>
      </c>
      <c r="D111">
        <f>C111*3</f>
        <v>9.322614529084651E-3</v>
      </c>
      <c r="F111" s="1" t="s">
        <v>114</v>
      </c>
      <c r="I111" s="2">
        <f>D122*I108</f>
        <v>9.8687590475405332E-2</v>
      </c>
      <c r="M111" s="1" t="s">
        <v>100</v>
      </c>
    </row>
    <row r="112" spans="1:14" x14ac:dyDescent="0.25">
      <c r="A112" s="1" t="s">
        <v>60</v>
      </c>
      <c r="B112">
        <v>0.10802059999999999</v>
      </c>
      <c r="C112">
        <f>B112/((3*B$16)+2*B$5)</f>
        <v>7.1071327530281795E-4</v>
      </c>
      <c r="D112">
        <f>C112*3</f>
        <v>2.1321398259084539E-3</v>
      </c>
      <c r="F112" s="1"/>
      <c r="M112" s="1" t="s">
        <v>101</v>
      </c>
    </row>
    <row r="113" spans="1:14" x14ac:dyDescent="0.25">
      <c r="A113" s="1" t="s">
        <v>61</v>
      </c>
      <c r="B113">
        <v>1.702226</v>
      </c>
      <c r="C113">
        <f>B113/((B$16)+B$6)</f>
        <v>2.3693363398474474E-2</v>
      </c>
      <c r="D113">
        <f t="shared" ref="D113:D118" si="4">C113*1</f>
        <v>2.3693363398474474E-2</v>
      </c>
      <c r="F113" s="1" t="s">
        <v>115</v>
      </c>
      <c r="M113" s="1" t="s">
        <v>102</v>
      </c>
    </row>
    <row r="114" spans="1:14" x14ac:dyDescent="0.25">
      <c r="A114" s="1" t="s">
        <v>62</v>
      </c>
      <c r="B114">
        <v>3.5851800000000003E-2</v>
      </c>
      <c r="C114">
        <f>B114/((B$16)+B$7)</f>
        <v>5.05403386103162E-4</v>
      </c>
      <c r="D114">
        <f t="shared" si="4"/>
        <v>5.05403386103162E-4</v>
      </c>
      <c r="M114" s="1" t="s">
        <v>103</v>
      </c>
    </row>
    <row r="115" spans="1:14" x14ac:dyDescent="0.25">
      <c r="A115" s="1" t="s">
        <v>63</v>
      </c>
      <c r="B115">
        <v>1.0442659999999999</v>
      </c>
      <c r="C115">
        <f>B115/((B$16)+B$8)</f>
        <v>2.5909736006351724E-2</v>
      </c>
      <c r="D115">
        <f t="shared" si="4"/>
        <v>2.5909736006351724E-2</v>
      </c>
      <c r="M115" s="1" t="s">
        <v>104</v>
      </c>
    </row>
    <row r="116" spans="1:14" x14ac:dyDescent="0.25">
      <c r="A116" s="1" t="s">
        <v>64</v>
      </c>
      <c r="B116">
        <v>49.369329999999998</v>
      </c>
      <c r="C116">
        <f>B116/((B$16)+B$9)</f>
        <v>0.88038464967812102</v>
      </c>
      <c r="D116">
        <f t="shared" si="4"/>
        <v>0.88038464967812102</v>
      </c>
      <c r="M116" s="1" t="s">
        <v>105</v>
      </c>
    </row>
    <row r="117" spans="1:14" x14ac:dyDescent="0.25">
      <c r="A117" s="1" t="s">
        <v>65</v>
      </c>
      <c r="B117">
        <v>0.1612711</v>
      </c>
      <c r="C117">
        <f>B117/((B$16)+2*B$10)</f>
        <v>2.6020281062940675E-3</v>
      </c>
      <c r="D117">
        <f t="shared" si="4"/>
        <v>2.6020281062940675E-3</v>
      </c>
      <c r="M117" s="1" t="s">
        <v>106</v>
      </c>
    </row>
    <row r="118" spans="1:14" x14ac:dyDescent="0.25">
      <c r="A118" s="1" t="s">
        <v>66</v>
      </c>
      <c r="B118">
        <v>5.4022229999999997E-2</v>
      </c>
      <c r="C118">
        <f>B118/((B$16)+2*B$11)</f>
        <v>5.7346613165185827E-4</v>
      </c>
      <c r="D118">
        <f t="shared" si="4"/>
        <v>5.7346613165185827E-4</v>
      </c>
      <c r="M118" s="1" t="s">
        <v>107</v>
      </c>
    </row>
    <row r="119" spans="1:14" x14ac:dyDescent="0.25">
      <c r="A119" s="1" t="s">
        <v>67</v>
      </c>
      <c r="B119">
        <v>35.563870000000001</v>
      </c>
      <c r="C119">
        <f>B119/((5*B$16)+(2*B$12))</f>
        <v>0.25055036176493378</v>
      </c>
      <c r="D119">
        <f>C119*5</f>
        <v>1.252751808824669</v>
      </c>
      <c r="M119" s="1" t="s">
        <v>68</v>
      </c>
      <c r="N119">
        <v>3.9808229999999997E-3</v>
      </c>
    </row>
    <row r="120" spans="1:14" x14ac:dyDescent="0.25">
      <c r="A120" s="1" t="s">
        <v>68</v>
      </c>
      <c r="B120">
        <v>0.112386</v>
      </c>
      <c r="C120">
        <f>B120/((0)+B$13)</f>
        <v>3.5114041117290506E-3</v>
      </c>
      <c r="D120">
        <f>C120*0</f>
        <v>0</v>
      </c>
      <c r="M120" s="1" t="s">
        <v>208</v>
      </c>
      <c r="N120">
        <f>SUM(N108:N119)</f>
        <v>3.9808229999999997E-3</v>
      </c>
    </row>
    <row r="121" spans="1:14" x14ac:dyDescent="0.25">
      <c r="A121" s="1" t="s">
        <v>69</v>
      </c>
      <c r="B121">
        <v>4.7338769999999997</v>
      </c>
      <c r="C121">
        <f>B121/((0)+B$14)</f>
        <v>0.13353672778561351</v>
      </c>
      <c r="D121">
        <v>0.13353672778561351</v>
      </c>
      <c r="M121" s="1" t="s">
        <v>69</v>
      </c>
      <c r="N121">
        <v>9.8687590475405332E-2</v>
      </c>
    </row>
    <row r="122" spans="1:14" x14ac:dyDescent="0.25">
      <c r="A122" s="1" t="s">
        <v>70</v>
      </c>
      <c r="B122">
        <v>0.3281792</v>
      </c>
      <c r="C122">
        <f>B122/((0)+B$15)</f>
        <v>1.7274407832403409E-2</v>
      </c>
      <c r="D122">
        <v>1.7274407832403409E-2</v>
      </c>
      <c r="M122" s="1" t="s">
        <v>209</v>
      </c>
      <c r="N122">
        <v>0.76288681111326861</v>
      </c>
    </row>
    <row r="123" spans="1:14" x14ac:dyDescent="0.25">
      <c r="A123" s="1" t="s">
        <v>71</v>
      </c>
      <c r="B123">
        <f>(16/(2*B$15))*B122</f>
        <v>0.1381952626592273</v>
      </c>
      <c r="M123" s="1" t="s">
        <v>210</v>
      </c>
      <c r="N123">
        <f>SUM(N121:N122)</f>
        <v>0.86157440158867393</v>
      </c>
    </row>
    <row r="124" spans="1:14" x14ac:dyDescent="0.25">
      <c r="A124" s="1" t="s">
        <v>72</v>
      </c>
      <c r="B124">
        <f>(16/(2*B$14))*B121</f>
        <v>1.0682938222849081</v>
      </c>
      <c r="M124" s="1" t="s">
        <v>211</v>
      </c>
      <c r="N124">
        <f>1-(N121+N122)</f>
        <v>0.13842559841132607</v>
      </c>
    </row>
    <row r="125" spans="1:14" x14ac:dyDescent="0.25">
      <c r="A125" s="1" t="s">
        <v>73</v>
      </c>
      <c r="B125">
        <f>SUM(B109:B124)</f>
        <v>94.826786024944141</v>
      </c>
      <c r="C125">
        <f>SUM(C109:C122)</f>
        <v>1.3434881046171692</v>
      </c>
      <c r="D125">
        <f>SUM(D109:D122)</f>
        <v>2.3509429554323331</v>
      </c>
    </row>
    <row r="126" spans="1:14" x14ac:dyDescent="0.25">
      <c r="A126" s="1"/>
      <c r="C126">
        <f>(C121+C122)/2</f>
        <v>7.5405567809008464E-2</v>
      </c>
      <c r="D126">
        <f>(D121+D122)/2</f>
        <v>7.5405567809008464E-2</v>
      </c>
    </row>
    <row r="127" spans="1:14" x14ac:dyDescent="0.25">
      <c r="A127" s="1" t="s">
        <v>111</v>
      </c>
      <c r="C127">
        <f>C125-C126</f>
        <v>1.2680825368081607</v>
      </c>
      <c r="D127">
        <f>D125-D126</f>
        <v>2.2755373876233245</v>
      </c>
    </row>
    <row r="129" spans="1:14" s="6" customFormat="1" x14ac:dyDescent="0.25">
      <c r="A129" s="5" t="s">
        <v>120</v>
      </c>
      <c r="I129" s="6">
        <f>13/D149</f>
        <v>5.5526855007131584</v>
      </c>
    </row>
    <row r="130" spans="1:14" x14ac:dyDescent="0.25">
      <c r="B130" s="1" t="s">
        <v>55</v>
      </c>
      <c r="C130" s="1" t="s">
        <v>110</v>
      </c>
      <c r="D130" s="1" t="s">
        <v>56</v>
      </c>
      <c r="F130" s="1" t="s">
        <v>112</v>
      </c>
      <c r="M130" s="5" t="s">
        <v>212</v>
      </c>
    </row>
    <row r="131" spans="1:14" x14ac:dyDescent="0.25">
      <c r="A131" s="1" t="s">
        <v>57</v>
      </c>
      <c r="B131">
        <v>0</v>
      </c>
      <c r="C131">
        <f>B131/((2*B$16)+B$2)</f>
        <v>0</v>
      </c>
      <c r="D131">
        <f>C131*2</f>
        <v>0</v>
      </c>
      <c r="F131" s="1"/>
      <c r="I131" s="2">
        <f>D144*I129</f>
        <v>0.15072703121160513</v>
      </c>
      <c r="M131" s="1" t="s">
        <v>97</v>
      </c>
    </row>
    <row r="132" spans="1:14" x14ac:dyDescent="0.25">
      <c r="A132" s="1" t="s">
        <v>58</v>
      </c>
      <c r="B132">
        <v>0.1087876</v>
      </c>
      <c r="C132">
        <f>B132/((2*B$16)+B$3)</f>
        <v>1.3615810157951388E-3</v>
      </c>
      <c r="D132">
        <f>C132*2</f>
        <v>2.7231620315902776E-3</v>
      </c>
      <c r="F132" s="1" t="s">
        <v>113</v>
      </c>
      <c r="I132" s="2">
        <f>D143*I129</f>
        <v>0.63072868453742503</v>
      </c>
      <c r="M132" s="1" t="s">
        <v>98</v>
      </c>
    </row>
    <row r="133" spans="1:14" x14ac:dyDescent="0.25">
      <c r="A133" s="1" t="s">
        <v>59</v>
      </c>
      <c r="B133">
        <v>0.25343549999999998</v>
      </c>
      <c r="C133">
        <f>B133/((3*B$16)+2*B$4)</f>
        <v>2.4856121458204606E-3</v>
      </c>
      <c r="D133">
        <f>C133*3</f>
        <v>7.4568364374613819E-3</v>
      </c>
      <c r="F133" s="1" t="s">
        <v>114</v>
      </c>
      <c r="M133" s="1" t="s">
        <v>99</v>
      </c>
    </row>
    <row r="134" spans="1:14" x14ac:dyDescent="0.25">
      <c r="A134" s="1" t="s">
        <v>60</v>
      </c>
      <c r="B134">
        <v>4.844789E-2</v>
      </c>
      <c r="C134">
        <f>B134/((3*B$16)+2*B$5)</f>
        <v>3.1875918652007711E-4</v>
      </c>
      <c r="D134">
        <f>C134*3</f>
        <v>9.5627755956023133E-4</v>
      </c>
      <c r="F134" s="1"/>
      <c r="M134" s="1" t="s">
        <v>100</v>
      </c>
    </row>
    <row r="135" spans="1:14" x14ac:dyDescent="0.25">
      <c r="A135" s="1" t="s">
        <v>61</v>
      </c>
      <c r="B135">
        <v>1.2798130000000001</v>
      </c>
      <c r="C135">
        <f>B135/((B$16)+B$6)</f>
        <v>1.7813777072546076E-2</v>
      </c>
      <c r="D135">
        <f t="shared" ref="D135:D140" si="5">C135*1</f>
        <v>1.7813777072546076E-2</v>
      </c>
      <c r="F135" s="1" t="s">
        <v>115</v>
      </c>
      <c r="M135" s="1" t="s">
        <v>101</v>
      </c>
    </row>
    <row r="136" spans="1:14" x14ac:dyDescent="0.25">
      <c r="A136" s="1" t="s">
        <v>62</v>
      </c>
      <c r="B136">
        <v>0</v>
      </c>
      <c r="C136">
        <f>B136/((B$16)+B$7)</f>
        <v>0</v>
      </c>
      <c r="D136">
        <f t="shared" si="5"/>
        <v>0</v>
      </c>
      <c r="M136" s="1" t="s">
        <v>102</v>
      </c>
    </row>
    <row r="137" spans="1:14" x14ac:dyDescent="0.25">
      <c r="A137" s="1" t="s">
        <v>63</v>
      </c>
      <c r="B137">
        <v>0.82400689999999999</v>
      </c>
      <c r="C137">
        <f>B137/((B$16)+B$8)</f>
        <v>2.0444792080190552E-2</v>
      </c>
      <c r="D137">
        <f t="shared" si="5"/>
        <v>2.0444792080190552E-2</v>
      </c>
      <c r="M137" s="1" t="s">
        <v>103</v>
      </c>
    </row>
    <row r="138" spans="1:14" x14ac:dyDescent="0.25">
      <c r="A138" s="1" t="s">
        <v>64</v>
      </c>
      <c r="B138">
        <v>51.616349999999997</v>
      </c>
      <c r="C138">
        <f>B138/((B$16)+B$9)</f>
        <v>0.92045491021274306</v>
      </c>
      <c r="D138">
        <f t="shared" si="5"/>
        <v>0.92045491021274306</v>
      </c>
      <c r="M138" s="1" t="s">
        <v>104</v>
      </c>
    </row>
    <row r="139" spans="1:14" x14ac:dyDescent="0.25">
      <c r="A139" s="1" t="s">
        <v>65</v>
      </c>
      <c r="B139">
        <v>0.15046960000000001</v>
      </c>
      <c r="C139">
        <f>B139/((B$16)+2*B$10)</f>
        <v>2.4277513351296407E-3</v>
      </c>
      <c r="D139">
        <f t="shared" si="5"/>
        <v>2.4277513351296407E-3</v>
      </c>
      <c r="M139" s="1" t="s">
        <v>105</v>
      </c>
    </row>
    <row r="140" spans="1:14" x14ac:dyDescent="0.25">
      <c r="A140" s="1" t="s">
        <v>66</v>
      </c>
      <c r="B140">
        <v>4.3408929999999998E-2</v>
      </c>
      <c r="C140">
        <f>B140/((B$16)+2*B$11)</f>
        <v>4.6080199144400924E-4</v>
      </c>
      <c r="D140">
        <f t="shared" si="5"/>
        <v>4.6080199144400924E-4</v>
      </c>
      <c r="M140" s="1" t="s">
        <v>106</v>
      </c>
    </row>
    <row r="141" spans="1:14" x14ac:dyDescent="0.25">
      <c r="A141" s="1" t="s">
        <v>67</v>
      </c>
      <c r="B141">
        <v>36.851349999999996</v>
      </c>
      <c r="C141">
        <f>B141/((5*B$16)+(2*B$12))</f>
        <v>0.25962076326412709</v>
      </c>
      <c r="D141">
        <f>C141*5</f>
        <v>1.2981038163206353</v>
      </c>
      <c r="M141" s="1" t="s">
        <v>107</v>
      </c>
    </row>
    <row r="142" spans="1:14" x14ac:dyDescent="0.25">
      <c r="A142" s="1" t="s">
        <v>68</v>
      </c>
      <c r="B142">
        <v>6.3620640000000006E-2</v>
      </c>
      <c r="C142">
        <f>B142/((0)+B$13)</f>
        <v>1.9877722926951199E-3</v>
      </c>
      <c r="D142">
        <f>C142*0</f>
        <v>0</v>
      </c>
      <c r="M142" s="1" t="s">
        <v>68</v>
      </c>
    </row>
    <row r="143" spans="1:14" x14ac:dyDescent="0.25">
      <c r="A143" s="1" t="s">
        <v>69</v>
      </c>
      <c r="B143">
        <v>4.0267600000000003</v>
      </c>
      <c r="C143">
        <f>B143/((0)+B$14)</f>
        <v>0.11358984485190408</v>
      </c>
      <c r="D143">
        <v>0.11358984485190408</v>
      </c>
      <c r="M143" s="1" t="s">
        <v>208</v>
      </c>
      <c r="N143">
        <f>SUM(N131:N142)</f>
        <v>0</v>
      </c>
    </row>
    <row r="144" spans="1:14" x14ac:dyDescent="0.25">
      <c r="A144" s="1" t="s">
        <v>70</v>
      </c>
      <c r="B144">
        <v>0.51569860000000001</v>
      </c>
      <c r="C144">
        <f>B144/((0)+B$15)</f>
        <v>2.7144888935677437E-2</v>
      </c>
      <c r="D144">
        <v>2.7144888935677437E-2</v>
      </c>
      <c r="M144" s="1" t="s">
        <v>69</v>
      </c>
      <c r="N144">
        <v>0.63072868453742503</v>
      </c>
    </row>
    <row r="145" spans="1:14" x14ac:dyDescent="0.25">
      <c r="A145" s="1" t="s">
        <v>71</v>
      </c>
      <c r="B145">
        <f>(16/(2*B$15))*B144</f>
        <v>0.21715911148541953</v>
      </c>
      <c r="M145" s="1" t="s">
        <v>209</v>
      </c>
      <c r="N145">
        <v>0.15072703121160513</v>
      </c>
    </row>
    <row r="146" spans="1:14" x14ac:dyDescent="0.25">
      <c r="A146" s="1" t="s">
        <v>72</v>
      </c>
      <c r="B146">
        <f>(16/(2*B$14))*B143</f>
        <v>0.90871875881523267</v>
      </c>
      <c r="M146" s="1" t="s">
        <v>210</v>
      </c>
      <c r="N146">
        <f>SUM(N144:N145)</f>
        <v>0.78145571574903017</v>
      </c>
    </row>
    <row r="147" spans="1:14" x14ac:dyDescent="0.25">
      <c r="A147" s="1" t="s">
        <v>73</v>
      </c>
      <c r="B147">
        <f>SUM(B131:B146)</f>
        <v>96.908026530300617</v>
      </c>
      <c r="C147">
        <f>SUM(C131:C144)</f>
        <v>1.3681112543845926</v>
      </c>
      <c r="D147">
        <f>SUM(D131:D144)</f>
        <v>2.411576858828882</v>
      </c>
      <c r="M147" s="1" t="s">
        <v>211</v>
      </c>
      <c r="N147">
        <f>1-(N144+N145)</f>
        <v>0.21854428425096983</v>
      </c>
    </row>
    <row r="148" spans="1:14" x14ac:dyDescent="0.25">
      <c r="A148" s="1"/>
      <c r="C148">
        <f>(C143+C144)/2</f>
        <v>7.0367366893790764E-2</v>
      </c>
      <c r="D148">
        <f>(D143+D144)/2</f>
        <v>7.0367366893790764E-2</v>
      </c>
    </row>
    <row r="149" spans="1:14" x14ac:dyDescent="0.25">
      <c r="A149" s="1" t="s">
        <v>111</v>
      </c>
      <c r="C149">
        <f>C147-C148</f>
        <v>1.2977438874908018</v>
      </c>
      <c r="D149">
        <f>D147-D148</f>
        <v>2.341209491935091</v>
      </c>
    </row>
    <row r="151" spans="1:14" s="6" customFormat="1" x14ac:dyDescent="0.25">
      <c r="A151" s="5" t="s">
        <v>121</v>
      </c>
      <c r="M151" s="5" t="s">
        <v>212</v>
      </c>
    </row>
    <row r="152" spans="1:14" x14ac:dyDescent="0.25">
      <c r="B152" s="1" t="s">
        <v>55</v>
      </c>
      <c r="C152" s="1" t="s">
        <v>110</v>
      </c>
      <c r="D152" s="1" t="s">
        <v>56</v>
      </c>
      <c r="F152" s="1" t="s">
        <v>112</v>
      </c>
      <c r="I152">
        <f>13/D171</f>
        <v>5.3526540894286647</v>
      </c>
      <c r="M152" s="1" t="s">
        <v>97</v>
      </c>
      <c r="N152">
        <v>0.13625078684537564</v>
      </c>
    </row>
    <row r="153" spans="1:14" x14ac:dyDescent="0.25">
      <c r="A153" s="1" t="s">
        <v>57</v>
      </c>
      <c r="B153">
        <v>0</v>
      </c>
      <c r="C153">
        <f>B153/((2*B$16)+B$2)</f>
        <v>0</v>
      </c>
      <c r="D153">
        <f>C153*2</f>
        <v>0</v>
      </c>
      <c r="F153" s="1"/>
      <c r="M153" s="1" t="s">
        <v>98</v>
      </c>
      <c r="N153">
        <v>8.090559040613279E-3</v>
      </c>
    </row>
    <row r="154" spans="1:14" x14ac:dyDescent="0.25">
      <c r="A154" s="1" t="s">
        <v>58</v>
      </c>
      <c r="B154">
        <v>0.13529630000000001</v>
      </c>
      <c r="C154">
        <f>B154/((2*B$16)+B$3)</f>
        <v>1.6933627875541316E-3</v>
      </c>
      <c r="D154">
        <f>C154*2</f>
        <v>3.3867255751082632E-3</v>
      </c>
      <c r="F154" s="1" t="s">
        <v>113</v>
      </c>
      <c r="I154" s="2">
        <f>D166*I152</f>
        <v>0.19434171797679081</v>
      </c>
      <c r="M154" s="1" t="s">
        <v>99</v>
      </c>
      <c r="N154">
        <v>1.5589692063354114E-2</v>
      </c>
    </row>
    <row r="155" spans="1:14" x14ac:dyDescent="0.25">
      <c r="A155" s="1" t="s">
        <v>59</v>
      </c>
      <c r="B155">
        <v>0.24524950000000001</v>
      </c>
      <c r="C155">
        <f>B155/((3*B$16)+2*B$4)</f>
        <v>2.4053265464246136E-3</v>
      </c>
      <c r="D155">
        <f>C155*3</f>
        <v>7.2159796392738413E-3</v>
      </c>
      <c r="F155" s="1" t="s">
        <v>114</v>
      </c>
      <c r="I155" s="2">
        <f>D165*I152</f>
        <v>0.62294414780249896</v>
      </c>
      <c r="M155" s="1" t="s">
        <v>100</v>
      </c>
      <c r="N155">
        <v>5.0107746563387697E-3</v>
      </c>
    </row>
    <row r="156" spans="1:14" x14ac:dyDescent="0.25">
      <c r="A156" s="1" t="s">
        <v>60</v>
      </c>
      <c r="B156">
        <v>7.9666420000000002E-2</v>
      </c>
      <c r="C156">
        <f>B156/((3*B$16)+2*B$5)</f>
        <v>5.2415911677818788E-4</v>
      </c>
      <c r="D156">
        <f>C156*3</f>
        <v>1.5724773503345635E-3</v>
      </c>
      <c r="F156" s="1"/>
      <c r="M156" s="1" t="s">
        <v>101</v>
      </c>
      <c r="N156">
        <v>8.4168694199704866E-2</v>
      </c>
    </row>
    <row r="157" spans="1:14" x14ac:dyDescent="0.25">
      <c r="A157" s="1" t="s">
        <v>61</v>
      </c>
      <c r="B157">
        <v>1.281434</v>
      </c>
      <c r="C157">
        <f>B157/((B$16)+B$6)</f>
        <v>1.7836339847447247E-2</v>
      </c>
      <c r="D157">
        <f t="shared" ref="D157:D162" si="6">C157*1</f>
        <v>1.7836339847447247E-2</v>
      </c>
      <c r="F157" s="1" t="s">
        <v>115</v>
      </c>
      <c r="M157" s="1" t="s">
        <v>102</v>
      </c>
      <c r="N157">
        <v>0</v>
      </c>
    </row>
    <row r="158" spans="1:14" x14ac:dyDescent="0.25">
      <c r="A158" s="1" t="s">
        <v>62</v>
      </c>
      <c r="B158">
        <v>0</v>
      </c>
      <c r="C158">
        <f>B158/((B$16)+B$7)</f>
        <v>0</v>
      </c>
      <c r="D158">
        <f t="shared" si="6"/>
        <v>0</v>
      </c>
      <c r="M158" s="1" t="s">
        <v>103</v>
      </c>
      <c r="N158">
        <v>6.399906389068663E-2</v>
      </c>
    </row>
    <row r="159" spans="1:14" x14ac:dyDescent="0.25">
      <c r="A159" s="1" t="s">
        <v>63</v>
      </c>
      <c r="B159">
        <v>0.54984670000000002</v>
      </c>
      <c r="C159">
        <f>B159/((B$16)+B$8)</f>
        <v>1.3642484616911473E-2</v>
      </c>
      <c r="D159">
        <f t="shared" si="6"/>
        <v>1.3642484616911473E-2</v>
      </c>
      <c r="M159" s="1" t="s">
        <v>104</v>
      </c>
      <c r="N159">
        <v>4.3006175024925009</v>
      </c>
    </row>
    <row r="160" spans="1:14" x14ac:dyDescent="0.25">
      <c r="A160" s="1" t="s">
        <v>64</v>
      </c>
      <c r="B160">
        <v>52.39875</v>
      </c>
      <c r="C160">
        <f>B160/((B$16)+B$9)</f>
        <v>0.93440715444834777</v>
      </c>
      <c r="D160">
        <f t="shared" si="6"/>
        <v>0.93440715444834777</v>
      </c>
      <c r="M160" s="1" t="s">
        <v>105</v>
      </c>
      <c r="N160">
        <v>2.4140275817144289E-2</v>
      </c>
    </row>
    <row r="161" spans="1:15" x14ac:dyDescent="0.25">
      <c r="A161" s="1" t="s">
        <v>65</v>
      </c>
      <c r="B161">
        <v>0.1600491</v>
      </c>
      <c r="C161">
        <f>B161/((B$16)+2*B$10)</f>
        <v>2.5823117507542876E-3</v>
      </c>
      <c r="D161">
        <f t="shared" si="6"/>
        <v>2.5823117507542876E-3</v>
      </c>
      <c r="M161" s="1" t="s">
        <v>106</v>
      </c>
      <c r="N161">
        <v>9.4018405881578088E-3</v>
      </c>
    </row>
    <row r="162" spans="1:15" x14ac:dyDescent="0.25">
      <c r="A162" s="1" t="s">
        <v>66</v>
      </c>
      <c r="B162">
        <v>7.1266380000000004E-2</v>
      </c>
      <c r="C162">
        <f>B162/((B$16)+2*B$11)</f>
        <v>7.5651921913314879E-4</v>
      </c>
      <c r="D162">
        <f t="shared" si="6"/>
        <v>7.5651921913314879E-4</v>
      </c>
      <c r="M162" s="1" t="s">
        <v>107</v>
      </c>
      <c r="N162">
        <v>2.8835152811808382</v>
      </c>
    </row>
    <row r="163" spans="1:15" x14ac:dyDescent="0.25">
      <c r="A163" s="1" t="s">
        <v>67</v>
      </c>
      <c r="B163">
        <v>38.91957</v>
      </c>
      <c r="C163">
        <f>B163/((5*B$16)+(2*B$12))</f>
        <v>0.27419154167517945</v>
      </c>
      <c r="D163">
        <f>C163*5</f>
        <v>1.3709577083758973</v>
      </c>
      <c r="M163" s="1" t="s">
        <v>68</v>
      </c>
      <c r="N163">
        <v>3.0660582319385187E-3</v>
      </c>
    </row>
    <row r="164" spans="1:15" x14ac:dyDescent="0.25">
      <c r="A164" s="1" t="s">
        <v>68</v>
      </c>
      <c r="B164">
        <v>6.8203860000000005E-2</v>
      </c>
      <c r="C164">
        <f>B164/((0)+B$13)</f>
        <v>2.1309710679247641E-3</v>
      </c>
      <c r="D164">
        <f>C164*0</f>
        <v>0</v>
      </c>
      <c r="M164" s="1" t="s">
        <v>208</v>
      </c>
      <c r="N164">
        <f>SUM(N152:N163)</f>
        <v>7.5338505290066529</v>
      </c>
    </row>
    <row r="165" spans="1:15" x14ac:dyDescent="0.25">
      <c r="A165" s="1" t="s">
        <v>69</v>
      </c>
      <c r="B165">
        <v>4.125686</v>
      </c>
      <c r="C165">
        <f>B165/((0)+B$14)</f>
        <v>0.11638042313117065</v>
      </c>
      <c r="D165">
        <v>0.11638042313117065</v>
      </c>
      <c r="M165" s="1" t="s">
        <v>69</v>
      </c>
      <c r="N165">
        <v>0.62294414780249896</v>
      </c>
    </row>
    <row r="166" spans="1:15" x14ac:dyDescent="0.25">
      <c r="A166" s="1" t="s">
        <v>70</v>
      </c>
      <c r="B166">
        <v>0.68977069999999996</v>
      </c>
      <c r="C166">
        <f>B166/((0)+B$15)</f>
        <v>3.6307542899252546E-2</v>
      </c>
      <c r="D166">
        <v>3.6307542899252546E-2</v>
      </c>
      <c r="M166" s="1" t="s">
        <v>209</v>
      </c>
      <c r="N166">
        <v>0.19434171797679081</v>
      </c>
    </row>
    <row r="167" spans="1:15" x14ac:dyDescent="0.25">
      <c r="A167" s="1" t="s">
        <v>71</v>
      </c>
      <c r="B167">
        <f>(16/(2*B$15))*B166</f>
        <v>0.29046034319402042</v>
      </c>
      <c r="M167" s="1" t="s">
        <v>210</v>
      </c>
      <c r="N167">
        <f>SUM(N165:N166)</f>
        <v>0.81728586577928974</v>
      </c>
    </row>
    <row r="168" spans="1:15" x14ac:dyDescent="0.25">
      <c r="A168" s="1" t="s">
        <v>72</v>
      </c>
      <c r="B168">
        <f>(16/(2*B$14))*B165</f>
        <v>0.93104338504936524</v>
      </c>
      <c r="M168" s="1" t="s">
        <v>211</v>
      </c>
      <c r="N168">
        <f>1-(N165+N166)</f>
        <v>0.18271413422071026</v>
      </c>
    </row>
    <row r="169" spans="1:15" x14ac:dyDescent="0.25">
      <c r="A169" s="1" t="s">
        <v>73</v>
      </c>
      <c r="B169" s="8">
        <f>SUM(B153:B168)</f>
        <v>99.946292688243389</v>
      </c>
      <c r="C169">
        <f>SUM(C153:C166)</f>
        <v>1.4028581371068782</v>
      </c>
      <c r="D169">
        <f>SUM(D153:D166)</f>
        <v>2.5050456668536309</v>
      </c>
    </row>
    <row r="170" spans="1:15" x14ac:dyDescent="0.25">
      <c r="A170" s="1"/>
      <c r="C170">
        <f>(C165+C166)/2</f>
        <v>7.63439830152116E-2</v>
      </c>
      <c r="D170">
        <f>(D165+D166)/2</f>
        <v>7.63439830152116E-2</v>
      </c>
    </row>
    <row r="171" spans="1:15" x14ac:dyDescent="0.25">
      <c r="A171" s="1" t="s">
        <v>111</v>
      </c>
      <c r="C171">
        <f>C169-C170</f>
        <v>1.3265141540916667</v>
      </c>
      <c r="D171">
        <f>D169-D170</f>
        <v>2.4287016838384194</v>
      </c>
    </row>
    <row r="173" spans="1:15" s="6" customFormat="1" x14ac:dyDescent="0.25">
      <c r="A173" s="5" t="s">
        <v>122</v>
      </c>
      <c r="M173" s="5" t="s">
        <v>212</v>
      </c>
      <c r="O173" s="8"/>
    </row>
    <row r="174" spans="1:15" x14ac:dyDescent="0.25">
      <c r="B174" s="1" t="s">
        <v>55</v>
      </c>
      <c r="C174" s="1" t="s">
        <v>110</v>
      </c>
      <c r="D174" s="1" t="s">
        <v>56</v>
      </c>
      <c r="E174" s="24" t="s">
        <v>212</v>
      </c>
      <c r="F174" s="1" t="s">
        <v>112</v>
      </c>
      <c r="I174">
        <f>13/D193</f>
        <v>5.3229033579384399</v>
      </c>
      <c r="M174" s="1" t="s">
        <v>97</v>
      </c>
      <c r="N174">
        <v>5.34548806042821E-2</v>
      </c>
      <c r="O174" s="25">
        <v>0</v>
      </c>
    </row>
    <row r="175" spans="1:15" x14ac:dyDescent="0.25">
      <c r="A175" s="1" t="s">
        <v>57</v>
      </c>
      <c r="B175" s="18">
        <v>0</v>
      </c>
      <c r="C175">
        <f>B175/((2*B$16)+B$2)</f>
        <v>0</v>
      </c>
      <c r="D175">
        <f>C175*2</f>
        <v>0</v>
      </c>
      <c r="E175">
        <f>D175*I$174*(1/2)</f>
        <v>0</v>
      </c>
      <c r="F175" s="1"/>
      <c r="M175" s="1" t="s">
        <v>98</v>
      </c>
      <c r="N175">
        <v>1.9497195597431235E-3</v>
      </c>
      <c r="O175" s="25">
        <v>2.1375589497270812E-3</v>
      </c>
    </row>
    <row r="176" spans="1:15" x14ac:dyDescent="0.25">
      <c r="A176" s="1" t="s">
        <v>58</v>
      </c>
      <c r="B176" s="18">
        <v>3.2085250000000003E-2</v>
      </c>
      <c r="C176">
        <f>B176/((2*B$16)+B$3)</f>
        <v>4.0157763648652036E-4</v>
      </c>
      <c r="D176">
        <f>C176*2</f>
        <v>8.0315527297304071E-4</v>
      </c>
      <c r="E176">
        <f t="shared" ref="E176" si="7">D176*I$174*(1/2)</f>
        <v>2.1375589497270812E-3</v>
      </c>
      <c r="F176" s="1" t="s">
        <v>113</v>
      </c>
      <c r="I176" s="2">
        <f>D188*I174</f>
        <v>0.18202659597634394</v>
      </c>
      <c r="M176" s="1" t="s">
        <v>99</v>
      </c>
      <c r="N176">
        <v>9.8545909666689704E-3</v>
      </c>
      <c r="O176" s="25">
        <v>1.4384853844703265E-2</v>
      </c>
    </row>
    <row r="177" spans="1:15" x14ac:dyDescent="0.25">
      <c r="A177" s="1" t="s">
        <v>59</v>
      </c>
      <c r="B177" s="18">
        <v>0.13777200000000001</v>
      </c>
      <c r="C177">
        <f>B177/((3*B$16)+2*B$4)</f>
        <v>1.3512225262600408E-3</v>
      </c>
      <c r="D177">
        <f>C177*3</f>
        <v>4.0536675787801223E-3</v>
      </c>
      <c r="E177">
        <f>D177*I$174*(2/3)</f>
        <v>1.4384853844703265E-2</v>
      </c>
      <c r="F177" s="1" t="s">
        <v>114</v>
      </c>
      <c r="I177" s="2">
        <f>D187*I174</f>
        <v>0.77135581469788916</v>
      </c>
      <c r="M177" s="1" t="s">
        <v>100</v>
      </c>
      <c r="N177">
        <v>0</v>
      </c>
      <c r="O177" s="25">
        <v>0</v>
      </c>
    </row>
    <row r="178" spans="1:15" x14ac:dyDescent="0.25">
      <c r="A178" s="1" t="s">
        <v>60</v>
      </c>
      <c r="B178" s="18">
        <v>0</v>
      </c>
      <c r="C178">
        <f>B178/((3*B$16)+2*B$5)</f>
        <v>0</v>
      </c>
      <c r="D178">
        <f>C178*3</f>
        <v>0</v>
      </c>
      <c r="E178">
        <f>D178*I$174*(2/3)</f>
        <v>0</v>
      </c>
      <c r="F178" s="1"/>
      <c r="M178" s="1" t="s">
        <v>101</v>
      </c>
      <c r="N178">
        <v>6.2640872611043466E-2</v>
      </c>
      <c r="O178" s="25">
        <v>7.0099215759806321E-2</v>
      </c>
    </row>
    <row r="179" spans="1:15" x14ac:dyDescent="0.25">
      <c r="A179" s="1" t="s">
        <v>61</v>
      </c>
      <c r="B179" s="18">
        <v>0.94613930000000002</v>
      </c>
      <c r="C179">
        <f>B179/((B$16)+B$6)</f>
        <v>1.3169357218417685E-2</v>
      </c>
      <c r="D179">
        <f t="shared" ref="D179:D184" si="8">C179*1</f>
        <v>1.3169357218417685E-2</v>
      </c>
      <c r="E179">
        <f>D179*I$174*(1/1)</f>
        <v>7.0099215759806321E-2</v>
      </c>
      <c r="F179" s="1" t="s">
        <v>115</v>
      </c>
      <c r="M179" s="1" t="s">
        <v>102</v>
      </c>
      <c r="N179">
        <v>0</v>
      </c>
      <c r="O179" s="25">
        <v>0</v>
      </c>
    </row>
    <row r="180" spans="1:15" x14ac:dyDescent="0.25">
      <c r="A180" s="1" t="s">
        <v>62</v>
      </c>
      <c r="B180" s="18">
        <v>0</v>
      </c>
      <c r="C180">
        <f>B180/((B$16)+B$7)</f>
        <v>0</v>
      </c>
      <c r="D180">
        <f t="shared" si="8"/>
        <v>0</v>
      </c>
      <c r="E180">
        <f>D180*I$174*(1/1)</f>
        <v>0</v>
      </c>
      <c r="M180" s="1" t="s">
        <v>103</v>
      </c>
      <c r="N180">
        <v>1.92655295331444E-2</v>
      </c>
      <c r="O180" s="25">
        <v>2.1597194361428179E-2</v>
      </c>
    </row>
    <row r="181" spans="1:15" x14ac:dyDescent="0.25">
      <c r="A181" s="1" t="s">
        <v>63</v>
      </c>
      <c r="B181" s="18">
        <v>0.1635298</v>
      </c>
      <c r="C181">
        <f>B181/((B$16)+B$8)</f>
        <v>4.0574086939261607E-3</v>
      </c>
      <c r="D181">
        <f t="shared" si="8"/>
        <v>4.0574086939261607E-3</v>
      </c>
      <c r="E181">
        <f>D181*I$174*(1/1)</f>
        <v>2.1597194361428179E-2</v>
      </c>
      <c r="M181" s="1" t="s">
        <v>104</v>
      </c>
      <c r="N181">
        <v>4.389924980666291</v>
      </c>
      <c r="O181" s="25">
        <v>5.0129149774588502</v>
      </c>
    </row>
    <row r="182" spans="1:15" x14ac:dyDescent="0.25">
      <c r="A182" s="1" t="s">
        <v>64</v>
      </c>
      <c r="B182" s="18">
        <v>52.811259999999997</v>
      </c>
      <c r="C182">
        <f>B182/((B$16)+B$9)</f>
        <v>0.94176328976229096</v>
      </c>
      <c r="D182">
        <f t="shared" si="8"/>
        <v>0.94176328976229096</v>
      </c>
      <c r="E182">
        <f>D182*I$174*(1/1)</f>
        <v>5.0129149774588502</v>
      </c>
      <c r="M182" s="1" t="s">
        <v>105</v>
      </c>
      <c r="N182">
        <v>3.1800724039000097E-2</v>
      </c>
      <c r="O182" s="25">
        <v>3.5627974491489078E-2</v>
      </c>
    </row>
    <row r="183" spans="1:15" x14ac:dyDescent="0.25">
      <c r="A183" s="1" t="s">
        <v>65</v>
      </c>
      <c r="B183" s="18">
        <v>0.2074231</v>
      </c>
      <c r="C183">
        <f>B183/((B$16)+2*B$10)</f>
        <v>3.3466674196098679E-3</v>
      </c>
      <c r="D183">
        <f t="shared" si="8"/>
        <v>3.3466674196098679E-3</v>
      </c>
      <c r="E183">
        <f>D183*I$174*(2/1)</f>
        <v>3.5627974491489078E-2</v>
      </c>
      <c r="M183" s="1" t="s">
        <v>106</v>
      </c>
      <c r="N183">
        <v>5.5794638512254397E-3</v>
      </c>
      <c r="O183" s="25">
        <v>4.0001034194762815E-3</v>
      </c>
    </row>
    <row r="184" spans="1:15" x14ac:dyDescent="0.25">
      <c r="A184" s="1" t="s">
        <v>66</v>
      </c>
      <c r="B184" s="18">
        <v>3.5396259999999999E-2</v>
      </c>
      <c r="C184">
        <f>B184/((B$16)+2*B$11)</f>
        <v>3.7574450919822087E-4</v>
      </c>
      <c r="D184">
        <f t="shared" si="8"/>
        <v>3.7574450919822087E-4</v>
      </c>
      <c r="E184">
        <f>D184*I$174*(2/1)</f>
        <v>4.0001034194762815E-3</v>
      </c>
      <c r="M184" s="1" t="s">
        <v>107</v>
      </c>
      <c r="N184">
        <v>2.9493440984822898</v>
      </c>
      <c r="O184" s="25">
        <v>2.9492123877843226</v>
      </c>
    </row>
    <row r="185" spans="1:15" x14ac:dyDescent="0.25">
      <c r="A185" s="1" t="s">
        <v>67</v>
      </c>
      <c r="B185" s="18">
        <v>39.32253</v>
      </c>
      <c r="C185">
        <f>B185/((5*B$16)+(2*B$12))</f>
        <v>0.2770304277068964</v>
      </c>
      <c r="D185">
        <f>C185*5</f>
        <v>1.385152138534482</v>
      </c>
      <c r="E185">
        <f>D185*I$174*(2/5)</f>
        <v>2.9492123877843226</v>
      </c>
      <c r="M185" s="1" t="s">
        <v>68</v>
      </c>
      <c r="N185">
        <v>6.5758045829387608E-3</v>
      </c>
      <c r="O185" s="25">
        <v>0</v>
      </c>
    </row>
    <row r="186" spans="1:15" x14ac:dyDescent="0.25">
      <c r="A186" s="1" t="s">
        <v>68</v>
      </c>
      <c r="B186" s="18">
        <v>0.1241206</v>
      </c>
      <c r="C186">
        <f>B186/((0)+B$13)</f>
        <v>3.8780416171967755E-3</v>
      </c>
      <c r="D186">
        <f>C186*0</f>
        <v>0</v>
      </c>
      <c r="E186">
        <f>D186*I$174*(0)</f>
        <v>0</v>
      </c>
      <c r="M186" s="1" t="s">
        <v>208</v>
      </c>
      <c r="N186">
        <f>SUM(N174:N185)</f>
        <v>7.5303906648966272</v>
      </c>
      <c r="O186" s="25">
        <f>SUM(O174:O185)</f>
        <v>8.109974266069802</v>
      </c>
    </row>
    <row r="187" spans="1:15" x14ac:dyDescent="0.25">
      <c r="A187" s="1" t="s">
        <v>69</v>
      </c>
      <c r="B187" s="18">
        <v>5.1371520000000004</v>
      </c>
      <c r="C187">
        <f>B187/((0)+B$14)</f>
        <v>0.14491260930888575</v>
      </c>
      <c r="D187">
        <v>0.14491260930888575</v>
      </c>
      <c r="M187" s="1" t="s">
        <v>69</v>
      </c>
      <c r="N187">
        <v>0.77135581469788916</v>
      </c>
      <c r="O187" s="25">
        <v>0.77135581469788916</v>
      </c>
    </row>
    <row r="188" spans="1:15" x14ac:dyDescent="0.25">
      <c r="A188" s="1" t="s">
        <v>70</v>
      </c>
      <c r="B188" s="18">
        <v>0.64967200000000003</v>
      </c>
      <c r="C188">
        <f>B188/((0)+B$15)</f>
        <v>3.4196862827666069E-2</v>
      </c>
      <c r="D188">
        <v>3.4196862827666069E-2</v>
      </c>
      <c r="M188" s="1" t="s">
        <v>209</v>
      </c>
      <c r="N188">
        <v>0.18202659597634394</v>
      </c>
      <c r="O188" s="25">
        <v>0.18202659597634394</v>
      </c>
    </row>
    <row r="189" spans="1:15" x14ac:dyDescent="0.25">
      <c r="A189" s="1" t="s">
        <v>71</v>
      </c>
      <c r="B189" s="18">
        <f>(16/(2*B$15))*B188</f>
        <v>0.27357490262132855</v>
      </c>
      <c r="M189" s="1" t="s">
        <v>210</v>
      </c>
      <c r="N189">
        <f>SUM(N187:N188)</f>
        <v>0.95338241067423313</v>
      </c>
      <c r="O189" s="25">
        <f>SUM(O187:O188)</f>
        <v>0.95338241067423313</v>
      </c>
    </row>
    <row r="190" spans="1:15" x14ac:dyDescent="0.25">
      <c r="A190" s="1" t="s">
        <v>72</v>
      </c>
      <c r="B190" s="18">
        <f>(16/(2*B$14))*B187</f>
        <v>1.159300874471086</v>
      </c>
      <c r="M190" s="1" t="s">
        <v>211</v>
      </c>
      <c r="N190">
        <f>1-(N187+N188)</f>
        <v>4.6617589325766873E-2</v>
      </c>
      <c r="O190" s="25">
        <f>1-(O187+O188)</f>
        <v>4.6617589325766873E-2</v>
      </c>
    </row>
    <row r="191" spans="1:15" x14ac:dyDescent="0.25">
      <c r="A191" s="1" t="s">
        <v>73</v>
      </c>
      <c r="B191" s="25">
        <f>SUM(B175:B190)</f>
        <v>100.99995608709241</v>
      </c>
      <c r="C191">
        <f>SUM(C175:C188)</f>
        <v>1.4244832092268345</v>
      </c>
      <c r="D191">
        <f>SUM(D175:D188)</f>
        <v>2.5318309011262299</v>
      </c>
    </row>
    <row r="192" spans="1:15" x14ac:dyDescent="0.25">
      <c r="A192" s="1"/>
      <c r="C192">
        <f>(C187+C188)/2</f>
        <v>8.9554736068275909E-2</v>
      </c>
      <c r="D192">
        <f>(D187+D188)/2</f>
        <v>8.9554736068275909E-2</v>
      </c>
    </row>
    <row r="193" spans="1:14" x14ac:dyDescent="0.25">
      <c r="A193" s="1" t="s">
        <v>111</v>
      </c>
      <c r="C193">
        <f>C191-C192</f>
        <v>1.3349284731585587</v>
      </c>
      <c r="D193">
        <f>D191-D192</f>
        <v>2.4422761650579541</v>
      </c>
    </row>
    <row r="195" spans="1:14" s="6" customFormat="1" x14ac:dyDescent="0.25">
      <c r="A195" s="5" t="s">
        <v>123</v>
      </c>
      <c r="M195" s="5" t="s">
        <v>212</v>
      </c>
    </row>
    <row r="196" spans="1:14" x14ac:dyDescent="0.25">
      <c r="B196" s="1" t="s">
        <v>55</v>
      </c>
      <c r="C196" s="1" t="s">
        <v>110</v>
      </c>
      <c r="D196" s="1" t="s">
        <v>56</v>
      </c>
      <c r="F196" s="1" t="s">
        <v>112</v>
      </c>
      <c r="I196">
        <f>13/D215</f>
        <v>5.5710670533875772</v>
      </c>
      <c r="M196" s="1" t="s">
        <v>97</v>
      </c>
    </row>
    <row r="197" spans="1:14" x14ac:dyDescent="0.25">
      <c r="A197" s="1" t="s">
        <v>57</v>
      </c>
      <c r="B197">
        <v>0</v>
      </c>
      <c r="C197">
        <f>B197/((2*B$16)+B$2)</f>
        <v>0</v>
      </c>
      <c r="D197">
        <f>C197*2</f>
        <v>0</v>
      </c>
      <c r="F197" s="1"/>
      <c r="M197" s="1" t="s">
        <v>98</v>
      </c>
    </row>
    <row r="198" spans="1:14" x14ac:dyDescent="0.25">
      <c r="A198" s="1" t="s">
        <v>58</v>
      </c>
      <c r="B198">
        <v>0.12651319999999999</v>
      </c>
      <c r="C198">
        <f>B198/((2*B$16)+B$3)</f>
        <v>1.5834338781946981E-3</v>
      </c>
      <c r="D198">
        <f>C198*2</f>
        <v>3.1668677563893963E-3</v>
      </c>
      <c r="F198" s="1" t="s">
        <v>113</v>
      </c>
      <c r="I198" s="2">
        <f>D210*I196</f>
        <v>0.16178686043717172</v>
      </c>
      <c r="M198" s="1" t="s">
        <v>99</v>
      </c>
    </row>
    <row r="199" spans="1:14" x14ac:dyDescent="0.25">
      <c r="A199" s="1" t="s">
        <v>59</v>
      </c>
      <c r="B199">
        <v>0.40533950000000002</v>
      </c>
      <c r="C199">
        <f>B199/((3*B$16)+2*B$4)</f>
        <v>3.97543668657624E-3</v>
      </c>
      <c r="D199">
        <f>C199*3</f>
        <v>1.1926310059728721E-2</v>
      </c>
      <c r="F199" s="1" t="s">
        <v>114</v>
      </c>
      <c r="I199" s="2">
        <f>D209*I196</f>
        <v>0.65634713223702912</v>
      </c>
      <c r="M199" s="1" t="s">
        <v>100</v>
      </c>
    </row>
    <row r="200" spans="1:14" x14ac:dyDescent="0.25">
      <c r="A200" s="1" t="s">
        <v>60</v>
      </c>
      <c r="B200">
        <v>7.7615879999999998E-2</v>
      </c>
      <c r="C200">
        <f>B200/((3*B$16)+2*B$5)</f>
        <v>5.1066774569212244E-4</v>
      </c>
      <c r="D200">
        <f>C200*3</f>
        <v>1.5320032370763673E-3</v>
      </c>
      <c r="F200" s="1"/>
      <c r="M200" s="1" t="s">
        <v>101</v>
      </c>
    </row>
    <row r="201" spans="1:14" x14ac:dyDescent="0.25">
      <c r="A201" s="1" t="s">
        <v>61</v>
      </c>
      <c r="B201">
        <v>2.2276159999999998</v>
      </c>
      <c r="C201">
        <f>B201/((B$16)+B$6)</f>
        <v>3.1006291409164301E-2</v>
      </c>
      <c r="D201">
        <f t="shared" ref="D201:D206" si="9">C201*1</f>
        <v>3.1006291409164301E-2</v>
      </c>
      <c r="F201" s="1" t="s">
        <v>115</v>
      </c>
      <c r="M201" s="1" t="s">
        <v>102</v>
      </c>
    </row>
    <row r="202" spans="1:14" x14ac:dyDescent="0.25">
      <c r="A202" s="1" t="s">
        <v>62</v>
      </c>
      <c r="B202">
        <v>0</v>
      </c>
      <c r="C202">
        <f>B202/((B$16)+B$7)</f>
        <v>0</v>
      </c>
      <c r="D202">
        <f t="shared" si="9"/>
        <v>0</v>
      </c>
      <c r="M202" s="1" t="s">
        <v>103</v>
      </c>
    </row>
    <row r="203" spans="1:14" x14ac:dyDescent="0.25">
      <c r="A203" s="1" t="s">
        <v>63</v>
      </c>
      <c r="B203">
        <v>1.149232</v>
      </c>
      <c r="C203">
        <f>B203/((B$16)+B$8)</f>
        <v>2.8514092894005558E-2</v>
      </c>
      <c r="D203">
        <f t="shared" si="9"/>
        <v>2.8514092894005558E-2</v>
      </c>
      <c r="M203" s="1" t="s">
        <v>104</v>
      </c>
    </row>
    <row r="204" spans="1:14" x14ac:dyDescent="0.25">
      <c r="A204" s="1" t="s">
        <v>64</v>
      </c>
      <c r="B204">
        <v>49.29609</v>
      </c>
      <c r="C204">
        <f>B204/((B$16)+B$9)</f>
        <v>0.87907858836956321</v>
      </c>
      <c r="D204">
        <f t="shared" si="9"/>
        <v>0.87907858836956321</v>
      </c>
      <c r="M204" s="1" t="s">
        <v>105</v>
      </c>
    </row>
    <row r="205" spans="1:14" x14ac:dyDescent="0.25">
      <c r="A205" s="1" t="s">
        <v>65</v>
      </c>
      <c r="B205">
        <v>0.1588022</v>
      </c>
      <c r="C205">
        <f>B205/((B$16)+2*B$10)</f>
        <v>2.5621936462350151E-3</v>
      </c>
      <c r="D205">
        <f t="shared" si="9"/>
        <v>2.5621936462350151E-3</v>
      </c>
      <c r="M205" s="1" t="s">
        <v>106</v>
      </c>
    </row>
    <row r="206" spans="1:14" x14ac:dyDescent="0.25">
      <c r="A206" s="1" t="s">
        <v>66</v>
      </c>
      <c r="B206">
        <v>3.7516630000000001E-3</v>
      </c>
      <c r="C206">
        <f>B206/((B$16)+2*B$11)</f>
        <v>3.9825302803520064E-5</v>
      </c>
      <c r="D206">
        <f t="shared" si="9"/>
        <v>3.9825302803520064E-5</v>
      </c>
      <c r="M206" s="1" t="s">
        <v>107</v>
      </c>
    </row>
    <row r="207" spans="1:14" x14ac:dyDescent="0.25">
      <c r="A207" s="1" t="s">
        <v>67</v>
      </c>
      <c r="B207">
        <v>36.968530000000001</v>
      </c>
      <c r="C207">
        <f>B207/((5*B$16)+(2*B$12))</f>
        <v>0.26044630591152784</v>
      </c>
      <c r="D207">
        <f>C207*5</f>
        <v>1.3022315295576392</v>
      </c>
      <c r="M207" s="1" t="s">
        <v>68</v>
      </c>
    </row>
    <row r="208" spans="1:14" x14ac:dyDescent="0.25">
      <c r="A208" s="1" t="s">
        <v>68</v>
      </c>
      <c r="B208">
        <v>0.13928170000000001</v>
      </c>
      <c r="C208">
        <f>B208/((0)+B$13)</f>
        <v>4.3517371742798228E-3</v>
      </c>
      <c r="D208">
        <f>C208*0</f>
        <v>0</v>
      </c>
      <c r="M208" s="1" t="s">
        <v>208</v>
      </c>
      <c r="N208">
        <f>SUM(N196:N207)</f>
        <v>0</v>
      </c>
    </row>
    <row r="209" spans="1:14" x14ac:dyDescent="0.25">
      <c r="A209" s="1" t="s">
        <v>69</v>
      </c>
      <c r="B209">
        <v>4.1764900000000003</v>
      </c>
      <c r="C209">
        <f>B209/((0)+B$14)</f>
        <v>0.11781354019746121</v>
      </c>
      <c r="D209">
        <v>0.11781354019746121</v>
      </c>
      <c r="M209" s="1" t="s">
        <v>69</v>
      </c>
      <c r="N209">
        <v>0.65634713223702912</v>
      </c>
    </row>
    <row r="210" spans="1:14" x14ac:dyDescent="0.25">
      <c r="A210" s="1" t="s">
        <v>70</v>
      </c>
      <c r="B210">
        <v>0.55171239999999999</v>
      </c>
      <c r="C210">
        <f>B210/((0)+B$15)</f>
        <v>2.9040551637014422E-2</v>
      </c>
      <c r="D210">
        <v>2.9040551637014422E-2</v>
      </c>
      <c r="M210" s="1" t="s">
        <v>209</v>
      </c>
      <c r="N210">
        <v>0.16178686043717172</v>
      </c>
    </row>
    <row r="211" spans="1:14" x14ac:dyDescent="0.25">
      <c r="A211" s="1" t="s">
        <v>71</v>
      </c>
      <c r="B211">
        <f>(16/(2*B$15))*B210</f>
        <v>0.23232441309611537</v>
      </c>
      <c r="M211" s="1" t="s">
        <v>210</v>
      </c>
      <c r="N211">
        <f>SUM(N209:N210)</f>
        <v>0.81813399267420084</v>
      </c>
    </row>
    <row r="212" spans="1:14" x14ac:dyDescent="0.25">
      <c r="A212" s="1" t="s">
        <v>72</v>
      </c>
      <c r="B212">
        <f>(16/(2*B$14))*B209</f>
        <v>0.94250832157968967</v>
      </c>
      <c r="M212" s="1" t="s">
        <v>211</v>
      </c>
      <c r="N212">
        <f>1-(N209+N210)</f>
        <v>0.18186600732579916</v>
      </c>
    </row>
    <row r="213" spans="1:14" x14ac:dyDescent="0.25">
      <c r="A213" s="1" t="s">
        <v>73</v>
      </c>
      <c r="B213">
        <f>SUM(B197:B212)</f>
        <v>96.455807277675802</v>
      </c>
      <c r="C213">
        <f>SUM(C197:C210)</f>
        <v>1.3589226648525181</v>
      </c>
      <c r="D213">
        <f>SUM(D197:D210)</f>
        <v>2.406911794067081</v>
      </c>
    </row>
    <row r="214" spans="1:14" x14ac:dyDescent="0.25">
      <c r="A214" s="1"/>
      <c r="C214">
        <f>(C209+C210)/2</f>
        <v>7.342704591723781E-2</v>
      </c>
      <c r="D214">
        <f>(D209+D210)/2</f>
        <v>7.342704591723781E-2</v>
      </c>
    </row>
    <row r="215" spans="1:14" x14ac:dyDescent="0.25">
      <c r="A215" s="1" t="s">
        <v>111</v>
      </c>
      <c r="C215">
        <f>C213-C214</f>
        <v>1.2854956189352804</v>
      </c>
      <c r="D215">
        <f>D213-D214</f>
        <v>2.3334847481498433</v>
      </c>
    </row>
    <row r="217" spans="1:14" s="6" customFormat="1" x14ac:dyDescent="0.25">
      <c r="A217" s="5" t="s">
        <v>124</v>
      </c>
      <c r="M217" s="5" t="s">
        <v>212</v>
      </c>
    </row>
    <row r="218" spans="1:14" x14ac:dyDescent="0.25">
      <c r="B218" s="1" t="s">
        <v>55</v>
      </c>
      <c r="C218" s="1" t="s">
        <v>110</v>
      </c>
      <c r="D218" s="1" t="s">
        <v>56</v>
      </c>
      <c r="F218" s="1" t="s">
        <v>112</v>
      </c>
      <c r="I218">
        <f>13/D237</f>
        <v>5.7845550338133247</v>
      </c>
      <c r="M218" s="1" t="s">
        <v>97</v>
      </c>
    </row>
    <row r="219" spans="1:14" x14ac:dyDescent="0.25">
      <c r="A219" s="1" t="s">
        <v>57</v>
      </c>
      <c r="B219">
        <v>0</v>
      </c>
      <c r="C219">
        <f>B219/((2*B$16)+B$2)</f>
        <v>0</v>
      </c>
      <c r="D219">
        <f>C219*2</f>
        <v>0</v>
      </c>
      <c r="F219" s="1"/>
      <c r="M219" s="1" t="s">
        <v>98</v>
      </c>
    </row>
    <row r="220" spans="1:14" x14ac:dyDescent="0.25">
      <c r="A220" s="1" t="s">
        <v>58</v>
      </c>
      <c r="B220">
        <v>0.32036520000000002</v>
      </c>
      <c r="C220">
        <f>B220/((2*B$16)+B$3)</f>
        <v>4.0096773386067239E-3</v>
      </c>
      <c r="D220">
        <f>C220*2</f>
        <v>8.0193546772134479E-3</v>
      </c>
      <c r="F220" s="1" t="s">
        <v>113</v>
      </c>
      <c r="I220" s="2">
        <f>D232*I218</f>
        <v>0.1766704134558941</v>
      </c>
      <c r="M220" s="1" t="s">
        <v>99</v>
      </c>
    </row>
    <row r="221" spans="1:14" x14ac:dyDescent="0.25">
      <c r="A221" s="1" t="s">
        <v>59</v>
      </c>
      <c r="B221">
        <v>0.74805520000000003</v>
      </c>
      <c r="C221">
        <f>B221/((3*B$16)+2*B$4)</f>
        <v>7.3366797108698426E-3</v>
      </c>
      <c r="D221">
        <f>C221*3</f>
        <v>2.201003913260953E-2</v>
      </c>
      <c r="F221" s="1" t="s">
        <v>114</v>
      </c>
      <c r="I221" s="2">
        <f>D231*I218</f>
        <v>0.70836420813802736</v>
      </c>
      <c r="M221" s="1" t="s">
        <v>100</v>
      </c>
    </row>
    <row r="222" spans="1:14" x14ac:dyDescent="0.25">
      <c r="A222" s="1" t="s">
        <v>60</v>
      </c>
      <c r="B222">
        <v>0.1153468</v>
      </c>
      <c r="C222">
        <f>B222/((3*B$16)+2*B$5)</f>
        <v>7.5891544782846125E-4</v>
      </c>
      <c r="D222">
        <f>C222*3</f>
        <v>2.2767463434853839E-3</v>
      </c>
      <c r="F222" s="1"/>
      <c r="M222" s="1" t="s">
        <v>101</v>
      </c>
    </row>
    <row r="223" spans="1:14" x14ac:dyDescent="0.25">
      <c r="A223" s="1" t="s">
        <v>61</v>
      </c>
      <c r="B223">
        <v>5.238264</v>
      </c>
      <c r="C223">
        <f>B223/((B$16)+B$6)</f>
        <v>7.2911641890763323E-2</v>
      </c>
      <c r="D223">
        <f t="shared" ref="D223:D228" si="10">C223*1</f>
        <v>7.2911641890763323E-2</v>
      </c>
      <c r="F223" s="1" t="s">
        <v>115</v>
      </c>
      <c r="M223" s="1" t="s">
        <v>102</v>
      </c>
    </row>
    <row r="224" spans="1:14" x14ac:dyDescent="0.25">
      <c r="A224" s="1" t="s">
        <v>62</v>
      </c>
      <c r="B224">
        <v>0</v>
      </c>
      <c r="C224">
        <f>B224/((B$16)+B$7)</f>
        <v>0</v>
      </c>
      <c r="D224">
        <f t="shared" si="10"/>
        <v>0</v>
      </c>
      <c r="M224" s="1" t="s">
        <v>103</v>
      </c>
    </row>
    <row r="225" spans="1:14" x14ac:dyDescent="0.25">
      <c r="A225" s="1" t="s">
        <v>63</v>
      </c>
      <c r="B225">
        <v>2.0017529999999999</v>
      </c>
      <c r="C225">
        <f>B225/((B$16)+B$8)</f>
        <v>4.966636065899166E-2</v>
      </c>
      <c r="D225">
        <f t="shared" si="10"/>
        <v>4.966636065899166E-2</v>
      </c>
      <c r="M225" s="1" t="s">
        <v>104</v>
      </c>
    </row>
    <row r="226" spans="1:14" x14ac:dyDescent="0.25">
      <c r="A226" s="1" t="s">
        <v>64</v>
      </c>
      <c r="B226">
        <v>45.080509999999997</v>
      </c>
      <c r="C226">
        <f>B226/((B$16)+B$9)</f>
        <v>0.8039037395010431</v>
      </c>
      <c r="D226">
        <f t="shared" si="10"/>
        <v>0.8039037395010431</v>
      </c>
      <c r="M226" s="1" t="s">
        <v>105</v>
      </c>
    </row>
    <row r="227" spans="1:14" x14ac:dyDescent="0.25">
      <c r="A227" s="1" t="s">
        <v>65</v>
      </c>
      <c r="B227">
        <v>0.20443140000000001</v>
      </c>
      <c r="C227">
        <f>B227/((B$16)+2*B$10)</f>
        <v>3.2983978444311784E-3</v>
      </c>
      <c r="D227">
        <f t="shared" si="10"/>
        <v>3.2983978444311784E-3</v>
      </c>
      <c r="M227" s="1" t="s">
        <v>106</v>
      </c>
    </row>
    <row r="228" spans="1:14" x14ac:dyDescent="0.25">
      <c r="A228" s="1" t="s">
        <v>66</v>
      </c>
      <c r="B228">
        <v>2.1765630000000001E-2</v>
      </c>
      <c r="C228">
        <f>B228/((B$16)+2*B$11)</f>
        <v>2.3105028502277001E-4</v>
      </c>
      <c r="D228">
        <f t="shared" si="10"/>
        <v>2.3105028502277001E-4</v>
      </c>
      <c r="M228" s="1" t="s">
        <v>107</v>
      </c>
    </row>
    <row r="229" spans="1:14" x14ac:dyDescent="0.25">
      <c r="A229" s="1" t="s">
        <v>67</v>
      </c>
      <c r="B229">
        <v>34.308950000000003</v>
      </c>
      <c r="C229">
        <f>B229/((5*B$16)+(2*B$12))</f>
        <v>0.241709348118611</v>
      </c>
      <c r="D229">
        <f>C229*5</f>
        <v>1.208546740593055</v>
      </c>
      <c r="M229" s="1" t="s">
        <v>68</v>
      </c>
    </row>
    <row r="230" spans="1:14" x14ac:dyDescent="0.25">
      <c r="A230" s="1" t="s">
        <v>68</v>
      </c>
      <c r="B230">
        <v>4.5234610000000001E-2</v>
      </c>
      <c r="C230">
        <f>B230/((0)+B$13)</f>
        <v>1.4133165656439418E-3</v>
      </c>
      <c r="D230">
        <f>C230*0</f>
        <v>0</v>
      </c>
      <c r="M230" s="1" t="s">
        <v>208</v>
      </c>
      <c r="N230">
        <f>SUM(N218:N229)</f>
        <v>0</v>
      </c>
    </row>
    <row r="231" spans="1:14" x14ac:dyDescent="0.25">
      <c r="A231" s="1" t="s">
        <v>69</v>
      </c>
      <c r="B231">
        <v>4.3411309999999999</v>
      </c>
      <c r="C231">
        <f>B231/((0)+B$14)</f>
        <v>0.12245785613540196</v>
      </c>
      <c r="D231">
        <v>0.12245785613540196</v>
      </c>
      <c r="M231" s="1" t="s">
        <v>69</v>
      </c>
      <c r="N231">
        <v>0.70836420813802736</v>
      </c>
    </row>
    <row r="232" spans="1:14" x14ac:dyDescent="0.25">
      <c r="A232" s="1" t="s">
        <v>70</v>
      </c>
      <c r="B232">
        <v>0.58023210000000003</v>
      </c>
      <c r="C232">
        <f>B232/((0)+B$15)</f>
        <v>3.0541746499631539E-2</v>
      </c>
      <c r="D232">
        <v>3.0541746499631539E-2</v>
      </c>
      <c r="M232" s="1" t="s">
        <v>209</v>
      </c>
      <c r="N232">
        <v>0.1766704134558941</v>
      </c>
    </row>
    <row r="233" spans="1:14" x14ac:dyDescent="0.25">
      <c r="A233" s="1" t="s">
        <v>71</v>
      </c>
      <c r="B233">
        <f>(16/(2*B$15))*B232</f>
        <v>0.24433397199705231</v>
      </c>
      <c r="M233" s="1" t="s">
        <v>210</v>
      </c>
      <c r="N233">
        <f>SUM(N231:N232)</f>
        <v>0.88503462159392143</v>
      </c>
    </row>
    <row r="234" spans="1:14" x14ac:dyDescent="0.25">
      <c r="A234" s="1" t="s">
        <v>72</v>
      </c>
      <c r="B234">
        <f>(16/(2*B$14))*B231</f>
        <v>0.97966284908321566</v>
      </c>
      <c r="M234" s="1" t="s">
        <v>211</v>
      </c>
      <c r="N234">
        <f>1-(N231+N232)</f>
        <v>0.11496537840607857</v>
      </c>
    </row>
    <row r="235" spans="1:14" x14ac:dyDescent="0.25">
      <c r="A235" s="1" t="s">
        <v>73</v>
      </c>
      <c r="B235">
        <f>SUM(B219:B234)</f>
        <v>94.230035761080259</v>
      </c>
      <c r="C235">
        <f>SUM(C219:C232)</f>
        <v>1.3382387299968457</v>
      </c>
      <c r="D235">
        <f>SUM(D219:D232)</f>
        <v>2.3238636735616489</v>
      </c>
    </row>
    <row r="236" spans="1:14" x14ac:dyDescent="0.25">
      <c r="A236" s="1"/>
      <c r="C236">
        <f>(C231+C232)/2</f>
        <v>7.6499801317516741E-2</v>
      </c>
      <c r="D236">
        <f>(D231+D232)/2</f>
        <v>7.6499801317516741E-2</v>
      </c>
    </row>
    <row r="237" spans="1:14" x14ac:dyDescent="0.25">
      <c r="A237" s="1" t="s">
        <v>111</v>
      </c>
      <c r="C237">
        <f>C235-C236</f>
        <v>1.261738928679329</v>
      </c>
      <c r="D237">
        <f>D235-D236</f>
        <v>2.247363872244132</v>
      </c>
    </row>
    <row r="239" spans="1:14" s="6" customFormat="1" x14ac:dyDescent="0.25">
      <c r="A239" s="5" t="s">
        <v>125</v>
      </c>
      <c r="M239" s="5" t="s">
        <v>212</v>
      </c>
    </row>
    <row r="240" spans="1:14" x14ac:dyDescent="0.25">
      <c r="B240" s="1" t="s">
        <v>55</v>
      </c>
      <c r="C240" s="1" t="s">
        <v>110</v>
      </c>
      <c r="D240" s="1" t="s">
        <v>56</v>
      </c>
      <c r="F240" s="1" t="s">
        <v>112</v>
      </c>
      <c r="I240">
        <f>13/D259</f>
        <v>5.4336171139627565</v>
      </c>
      <c r="M240" s="1" t="s">
        <v>97</v>
      </c>
      <c r="N240">
        <v>0.11003362741609951</v>
      </c>
    </row>
    <row r="241" spans="1:14" x14ac:dyDescent="0.25">
      <c r="A241" s="1" t="s">
        <v>57</v>
      </c>
      <c r="B241">
        <v>0</v>
      </c>
      <c r="C241">
        <f>B241/((2*B$16)+B$2)</f>
        <v>0</v>
      </c>
      <c r="D241">
        <f>C241*2</f>
        <v>0</v>
      </c>
      <c r="F241" s="1"/>
      <c r="M241" s="1" t="s">
        <v>98</v>
      </c>
      <c r="N241">
        <v>6.0047612879743049E-3</v>
      </c>
    </row>
    <row r="242" spans="1:14" x14ac:dyDescent="0.25">
      <c r="A242" s="1" t="s">
        <v>58</v>
      </c>
      <c r="B242">
        <v>9.8944909999999997E-2</v>
      </c>
      <c r="C242">
        <f>B242/((2*B$16)+B$3)</f>
        <v>1.2383903226613933E-3</v>
      </c>
      <c r="D242">
        <f>C242*2</f>
        <v>2.4767806453227866E-3</v>
      </c>
      <c r="F242" s="1" t="s">
        <v>113</v>
      </c>
      <c r="I242" s="2">
        <f>D254*I240</f>
        <v>0.14802310766033208</v>
      </c>
      <c r="M242" s="1" t="s">
        <v>99</v>
      </c>
      <c r="N242">
        <v>1.0552506152456311E-2</v>
      </c>
    </row>
    <row r="243" spans="1:14" x14ac:dyDescent="0.25">
      <c r="A243" s="1" t="s">
        <v>59</v>
      </c>
      <c r="B243">
        <v>0.1721519</v>
      </c>
      <c r="C243">
        <f>B243/((3*B$16)+2*B$4)</f>
        <v>1.688409293749571E-3</v>
      </c>
      <c r="D243">
        <f>C243*3</f>
        <v>5.0652278812487132E-3</v>
      </c>
      <c r="F243" s="1" t="s">
        <v>114</v>
      </c>
      <c r="I243" s="2">
        <f>D253*I240</f>
        <v>0.75419586505118419</v>
      </c>
      <c r="M243" s="1" t="s">
        <v>100</v>
      </c>
      <c r="N243">
        <v>8.1258527771720518E-3</v>
      </c>
    </row>
    <row r="244" spans="1:14" x14ac:dyDescent="0.25">
      <c r="A244" s="1" t="s">
        <v>60</v>
      </c>
      <c r="B244">
        <v>0.1232647</v>
      </c>
      <c r="C244">
        <f>B244/((3*B$16)+2*B$5)</f>
        <v>8.1101066524551116E-4</v>
      </c>
      <c r="D244">
        <f>C244*3</f>
        <v>2.4330319957365336E-3</v>
      </c>
      <c r="F244" s="1"/>
      <c r="M244" s="1" t="s">
        <v>101</v>
      </c>
      <c r="N244">
        <v>0.11168278082827392</v>
      </c>
    </row>
    <row r="245" spans="1:14" x14ac:dyDescent="0.25">
      <c r="A245" s="1" t="s">
        <v>61</v>
      </c>
      <c r="B245">
        <v>1.663894</v>
      </c>
      <c r="C245">
        <f>B245/((B$16)+B$6)</f>
        <v>2.3159818495629422E-2</v>
      </c>
      <c r="D245">
        <f t="shared" ref="D245:D250" si="11">C245*1</f>
        <v>2.3159818495629422E-2</v>
      </c>
      <c r="F245" s="1" t="s">
        <v>115</v>
      </c>
      <c r="M245" s="1" t="s">
        <v>102</v>
      </c>
      <c r="N245">
        <v>0</v>
      </c>
    </row>
    <row r="246" spans="1:14" x14ac:dyDescent="0.25">
      <c r="A246" s="1" t="s">
        <v>62</v>
      </c>
      <c r="B246">
        <v>0</v>
      </c>
      <c r="C246">
        <f>B246/((B$16)+B$7)</f>
        <v>0</v>
      </c>
      <c r="D246">
        <f t="shared" si="11"/>
        <v>0</v>
      </c>
      <c r="M246" s="1" t="s">
        <v>103</v>
      </c>
      <c r="N246">
        <v>3.5796343448884195E-2</v>
      </c>
    </row>
    <row r="247" spans="1:14" x14ac:dyDescent="0.25">
      <c r="A247" s="1" t="s">
        <v>63</v>
      </c>
      <c r="B247">
        <v>0.30034240000000001</v>
      </c>
      <c r="C247">
        <f>B247/((B$16)+B$8)</f>
        <v>7.45192536720921E-3</v>
      </c>
      <c r="D247">
        <f t="shared" si="11"/>
        <v>7.45192536720921E-3</v>
      </c>
      <c r="M247" s="1" t="s">
        <v>104</v>
      </c>
      <c r="N247">
        <v>4.3391778252522055</v>
      </c>
    </row>
    <row r="248" spans="1:14" x14ac:dyDescent="0.25">
      <c r="A248" s="1" t="s">
        <v>64</v>
      </c>
      <c r="B248">
        <v>51.655880000000003</v>
      </c>
      <c r="C248">
        <f>B248/((B$16)+B$9)</f>
        <v>0.92115983379995359</v>
      </c>
      <c r="D248">
        <f t="shared" si="11"/>
        <v>0.92115983379995359</v>
      </c>
      <c r="M248" s="1" t="s">
        <v>105</v>
      </c>
      <c r="N248">
        <v>3.7759489374818621E-2</v>
      </c>
    </row>
    <row r="249" spans="1:14" x14ac:dyDescent="0.25">
      <c r="A249" s="1" t="s">
        <v>65</v>
      </c>
      <c r="B249">
        <v>0.24597659999999999</v>
      </c>
      <c r="C249">
        <f>B249/((B$16)+2*B$10)</f>
        <v>3.9687087561916133E-3</v>
      </c>
      <c r="D249">
        <f t="shared" si="11"/>
        <v>3.9687087561916133E-3</v>
      </c>
      <c r="M249" s="1" t="s">
        <v>106</v>
      </c>
      <c r="N249">
        <v>7.0630723096017662E-3</v>
      </c>
    </row>
    <row r="250" spans="1:14" x14ac:dyDescent="0.25">
      <c r="A250" s="1" t="s">
        <v>66</v>
      </c>
      <c r="B250">
        <v>4.7497659999999997E-2</v>
      </c>
      <c r="C250">
        <f>B250/((B$16)+2*B$11)</f>
        <v>5.0420538624035326E-4</v>
      </c>
      <c r="D250">
        <f t="shared" si="11"/>
        <v>5.0420538624035326E-4</v>
      </c>
      <c r="M250" s="1" t="s">
        <v>107</v>
      </c>
      <c r="N250">
        <v>2.8893984283158911</v>
      </c>
    </row>
    <row r="251" spans="1:14" x14ac:dyDescent="0.25">
      <c r="A251" s="1" t="s">
        <v>67</v>
      </c>
      <c r="B251">
        <v>38.133600000000001</v>
      </c>
      <c r="C251">
        <f>B251/((5*B$16)+(2*B$12))</f>
        <v>0.26865431898719905</v>
      </c>
      <c r="D251">
        <f>C251*5</f>
        <v>1.3432715949359952</v>
      </c>
      <c r="M251" s="1" t="s">
        <v>68</v>
      </c>
      <c r="N251">
        <v>4.1934715921294469E-3</v>
      </c>
    </row>
    <row r="252" spans="1:14" x14ac:dyDescent="0.25">
      <c r="A252" s="1" t="s">
        <v>68</v>
      </c>
      <c r="B252">
        <v>8.5005230000000001E-2</v>
      </c>
      <c r="C252">
        <f>B252/((0)+B$13)</f>
        <v>2.6559154533524966E-3</v>
      </c>
      <c r="D252">
        <f>C252*0</f>
        <v>0</v>
      </c>
      <c r="M252" s="1" t="s">
        <v>208</v>
      </c>
      <c r="N252">
        <f>SUM(N240:N251)</f>
        <v>7.5597881587555067</v>
      </c>
    </row>
    <row r="253" spans="1:14" x14ac:dyDescent="0.25">
      <c r="A253" s="1" t="s">
        <v>69</v>
      </c>
      <c r="B253">
        <v>4.9205240000000003</v>
      </c>
      <c r="C253">
        <f>B253/((0)+B$14)</f>
        <v>0.1388018053596615</v>
      </c>
      <c r="D253">
        <v>0.1388018053596615</v>
      </c>
      <c r="M253" s="1" t="s">
        <v>69</v>
      </c>
      <c r="N253">
        <v>0.75419586505118419</v>
      </c>
    </row>
    <row r="254" spans="1:14" x14ac:dyDescent="0.25">
      <c r="A254" s="1" t="s">
        <v>70</v>
      </c>
      <c r="B254">
        <v>0.51754529999999999</v>
      </c>
      <c r="C254">
        <f>B254/((0)+B$15)</f>
        <v>2.7242093904621536E-2</v>
      </c>
      <c r="D254">
        <v>2.7242093904621536E-2</v>
      </c>
      <c r="M254" s="1" t="s">
        <v>209</v>
      </c>
      <c r="N254">
        <v>0.14802310766033208</v>
      </c>
    </row>
    <row r="255" spans="1:14" x14ac:dyDescent="0.25">
      <c r="A255" s="1" t="s">
        <v>71</v>
      </c>
      <c r="B255">
        <f>(16/(2*B$15))*B254</f>
        <v>0.21793675123697229</v>
      </c>
      <c r="M255" s="1" t="s">
        <v>210</v>
      </c>
      <c r="N255">
        <f>SUM(N253:N254)</f>
        <v>0.9022189727115163</v>
      </c>
    </row>
    <row r="256" spans="1:14" x14ac:dyDescent="0.25">
      <c r="A256" s="1" t="s">
        <v>72</v>
      </c>
      <c r="B256">
        <f>(16/(2*B$14))*B253</f>
        <v>1.110414442877292</v>
      </c>
      <c r="M256" s="1" t="s">
        <v>211</v>
      </c>
      <c r="N256">
        <f>1-(N253+N254)</f>
        <v>9.7781027288483702E-2</v>
      </c>
    </row>
    <row r="257" spans="1:17" x14ac:dyDescent="0.25">
      <c r="A257" s="1" t="s">
        <v>73</v>
      </c>
      <c r="B257" s="8">
        <f>SUM(B241:B256)</f>
        <v>99.292977894114244</v>
      </c>
      <c r="C257">
        <f>SUM(C241:C254)</f>
        <v>1.3973364357917155</v>
      </c>
      <c r="D257">
        <f>SUM(D241:D254)</f>
        <v>2.4755350265278104</v>
      </c>
    </row>
    <row r="258" spans="1:17" x14ac:dyDescent="0.25">
      <c r="A258" s="1"/>
      <c r="C258">
        <f>(C253+C254)/2</f>
        <v>8.3021949632141517E-2</v>
      </c>
      <c r="D258">
        <f>(D253+D254)/2</f>
        <v>8.3021949632141517E-2</v>
      </c>
    </row>
    <row r="259" spans="1:17" x14ac:dyDescent="0.25">
      <c r="A259" s="1" t="s">
        <v>111</v>
      </c>
      <c r="C259">
        <f>C257-C258</f>
        <v>1.3143144861595739</v>
      </c>
      <c r="D259">
        <f>D257-D258</f>
        <v>2.3925130768956691</v>
      </c>
    </row>
    <row r="261" spans="1:17" s="6" customFormat="1" x14ac:dyDescent="0.25">
      <c r="A261" s="5" t="s">
        <v>126</v>
      </c>
      <c r="M261" s="5" t="s">
        <v>212</v>
      </c>
      <c r="Q261" s="5" t="s">
        <v>214</v>
      </c>
    </row>
    <row r="262" spans="1:17" x14ac:dyDescent="0.25">
      <c r="B262" s="1" t="s">
        <v>55</v>
      </c>
      <c r="C262" s="1" t="s">
        <v>110</v>
      </c>
      <c r="D262" s="1" t="s">
        <v>56</v>
      </c>
      <c r="F262" s="1" t="s">
        <v>112</v>
      </c>
      <c r="I262">
        <f>13/D281</f>
        <v>5.4020725757440298</v>
      </c>
      <c r="M262" s="1" t="s">
        <v>97</v>
      </c>
      <c r="N262">
        <v>0.11249330699471068</v>
      </c>
      <c r="Q262">
        <v>0.18242779767482539</v>
      </c>
    </row>
    <row r="263" spans="1:17" x14ac:dyDescent="0.25">
      <c r="A263" s="1" t="s">
        <v>57</v>
      </c>
      <c r="B263">
        <v>0</v>
      </c>
      <c r="C263">
        <f>B263/((2*B$16)+B$2)</f>
        <v>0</v>
      </c>
      <c r="D263">
        <f>C263*2</f>
        <v>0</v>
      </c>
      <c r="F263" s="1"/>
      <c r="M263" s="1" t="s">
        <v>98</v>
      </c>
      <c r="N263">
        <v>0</v>
      </c>
    </row>
    <row r="264" spans="1:17" x14ac:dyDescent="0.25">
      <c r="A264" s="1" t="s">
        <v>58</v>
      </c>
      <c r="B264">
        <v>0</v>
      </c>
      <c r="C264">
        <f>B264/((2*B$16)+B$3)</f>
        <v>0</v>
      </c>
      <c r="D264">
        <f>C264*2</f>
        <v>0</v>
      </c>
      <c r="F264" s="1" t="s">
        <v>113</v>
      </c>
      <c r="I264" s="2">
        <f>D276*I262</f>
        <v>0.17522204462935737</v>
      </c>
      <c r="M264" s="1" t="s">
        <v>99</v>
      </c>
      <c r="N264">
        <v>2.1299772554469392E-2</v>
      </c>
    </row>
    <row r="265" spans="1:17" x14ac:dyDescent="0.25">
      <c r="A265" s="1" t="s">
        <v>59</v>
      </c>
      <c r="B265">
        <v>0.29575960000000001</v>
      </c>
      <c r="C265">
        <f>B265/((3*B$16)+2*B$4)</f>
        <v>2.9007130177224625E-3</v>
      </c>
      <c r="D265">
        <f>C265*3</f>
        <v>8.7021390531673883E-3</v>
      </c>
      <c r="F265" s="1" t="s">
        <v>114</v>
      </c>
      <c r="I265" s="2">
        <f>D275*I262</f>
        <v>0.68188769693196116</v>
      </c>
      <c r="M265" s="1" t="s">
        <v>100</v>
      </c>
      <c r="N265">
        <v>1.9043113418385855E-3</v>
      </c>
    </row>
    <row r="266" spans="1:17" x14ac:dyDescent="0.25">
      <c r="A266" s="1" t="s">
        <v>60</v>
      </c>
      <c r="B266">
        <v>2.8635130000000002E-2</v>
      </c>
      <c r="C266">
        <f>B266/((3*B$16)+2*B$5)</f>
        <v>1.884026475600208E-4</v>
      </c>
      <c r="D266">
        <f>C266*3</f>
        <v>5.6520794268006234E-4</v>
      </c>
      <c r="F266" s="1"/>
      <c r="M266" s="1" t="s">
        <v>101</v>
      </c>
      <c r="N266">
        <v>4.7776151358581501E-2</v>
      </c>
    </row>
    <row r="267" spans="1:17" x14ac:dyDescent="0.25">
      <c r="A267" s="1" t="s">
        <v>61</v>
      </c>
      <c r="B267">
        <v>0.72527459999999999</v>
      </c>
      <c r="C267">
        <f>B267/((B$16)+B$6)</f>
        <v>1.009513111742108E-2</v>
      </c>
      <c r="D267">
        <f t="shared" ref="D267:D272" si="12">C267*1</f>
        <v>1.009513111742108E-2</v>
      </c>
      <c r="F267" s="1" t="s">
        <v>115</v>
      </c>
      <c r="M267" s="1" t="s">
        <v>102</v>
      </c>
      <c r="N267">
        <v>0</v>
      </c>
    </row>
    <row r="268" spans="1:17" x14ac:dyDescent="0.25">
      <c r="A268" s="1" t="s">
        <v>62</v>
      </c>
      <c r="B268">
        <v>0</v>
      </c>
      <c r="C268">
        <f>B268/((B$16)+B$7)</f>
        <v>0</v>
      </c>
      <c r="D268">
        <f t="shared" si="12"/>
        <v>0</v>
      </c>
      <c r="M268" s="1" t="s">
        <v>103</v>
      </c>
      <c r="N268">
        <v>5.3805254727124713E-3</v>
      </c>
    </row>
    <row r="269" spans="1:17" x14ac:dyDescent="0.25">
      <c r="A269" s="1" t="s">
        <v>63</v>
      </c>
      <c r="B269">
        <v>4.2788050000000001E-2</v>
      </c>
      <c r="C269">
        <f>B269/((B$16)+B$8)</f>
        <v>1.0616328404128622E-3</v>
      </c>
      <c r="D269">
        <f t="shared" si="12"/>
        <v>1.0616328404128622E-3</v>
      </c>
      <c r="M269" s="1" t="s">
        <v>104</v>
      </c>
      <c r="N269">
        <v>4.3583409723797821</v>
      </c>
    </row>
    <row r="270" spans="1:17" x14ac:dyDescent="0.25">
      <c r="A270" s="1" t="s">
        <v>64</v>
      </c>
      <c r="B270">
        <v>52.497889999999998</v>
      </c>
      <c r="C270">
        <f>B270/((B$16)+B$9)</f>
        <v>0.93617508069261901</v>
      </c>
      <c r="D270">
        <f t="shared" si="12"/>
        <v>0.93617508069261901</v>
      </c>
      <c r="M270" s="1" t="s">
        <v>105</v>
      </c>
      <c r="N270">
        <v>2.4745238767327354E-2</v>
      </c>
    </row>
    <row r="271" spans="1:17" x14ac:dyDescent="0.25">
      <c r="A271" s="1" t="s">
        <v>65</v>
      </c>
      <c r="B271">
        <v>0.16410269999999999</v>
      </c>
      <c r="C271">
        <f>B271/((B$16)+2*B$10)</f>
        <v>2.6477145484760968E-3</v>
      </c>
      <c r="D271">
        <f t="shared" si="12"/>
        <v>2.6477145484760968E-3</v>
      </c>
      <c r="M271" s="1" t="s">
        <v>106</v>
      </c>
      <c r="N271">
        <v>4.0931747649654484E-3</v>
      </c>
    </row>
    <row r="272" spans="1:17" x14ac:dyDescent="0.25">
      <c r="A272" s="1" t="s">
        <v>66</v>
      </c>
      <c r="B272">
        <v>2.2486679999999998E-2</v>
      </c>
      <c r="C272">
        <f>B272/((B$16)+2*B$11)</f>
        <v>2.3870449985669248E-4</v>
      </c>
      <c r="D272">
        <f t="shared" si="12"/>
        <v>2.3870449985669248E-4</v>
      </c>
      <c r="M272" s="1" t="s">
        <v>107</v>
      </c>
      <c r="N272">
        <v>2.9099144613254602</v>
      </c>
    </row>
    <row r="273" spans="1:14" x14ac:dyDescent="0.25">
      <c r="A273" s="1" t="s">
        <v>67</v>
      </c>
      <c r="B273">
        <v>38.826140000000002</v>
      </c>
      <c r="C273">
        <f>B273/((5*B$16)+(2*B$12))</f>
        <v>0.27353331971284245</v>
      </c>
      <c r="D273">
        <f>C273*5</f>
        <v>1.3676665985642122</v>
      </c>
      <c r="M273" s="1" t="s">
        <v>68</v>
      </c>
      <c r="N273">
        <v>1.6481381759908056E-2</v>
      </c>
    </row>
    <row r="274" spans="1:14" x14ac:dyDescent="0.25">
      <c r="A274" s="1" t="s">
        <v>68</v>
      </c>
      <c r="B274">
        <v>0.28435460000000001</v>
      </c>
      <c r="C274">
        <f>B274/((0)+B$13)</f>
        <v>8.8844154221083549E-3</v>
      </c>
      <c r="D274">
        <f>C274*0</f>
        <v>0</v>
      </c>
      <c r="M274" s="1" t="s">
        <v>208</v>
      </c>
      <c r="N274">
        <f>SUM(N262:N273)</f>
        <v>7.5024292967197548</v>
      </c>
    </row>
    <row r="275" spans="1:14" x14ac:dyDescent="0.25">
      <c r="A275" s="1" t="s">
        <v>69</v>
      </c>
      <c r="B275">
        <v>4.4747490000000001</v>
      </c>
      <c r="C275">
        <f>B275/((0)+B$14)</f>
        <v>0.12622705218617772</v>
      </c>
      <c r="D275">
        <v>0.12622705218617772</v>
      </c>
      <c r="M275" s="1" t="s">
        <v>69</v>
      </c>
      <c r="N275">
        <v>0.68188769693196116</v>
      </c>
    </row>
    <row r="276" spans="1:14" x14ac:dyDescent="0.25">
      <c r="A276" s="1" t="s">
        <v>70</v>
      </c>
      <c r="B276">
        <v>0.61622060000000001</v>
      </c>
      <c r="C276">
        <f>B276/((0)+B$15)</f>
        <v>3.2436077481840193E-2</v>
      </c>
      <c r="D276">
        <v>3.2436077481840193E-2</v>
      </c>
      <c r="M276" s="1" t="s">
        <v>209</v>
      </c>
      <c r="N276">
        <v>0.17522204462935737</v>
      </c>
    </row>
    <row r="277" spans="1:14" x14ac:dyDescent="0.25">
      <c r="A277" s="1" t="s">
        <v>71</v>
      </c>
      <c r="B277">
        <f>(16/(2*B$15))*B276</f>
        <v>0.25948861985472155</v>
      </c>
      <c r="M277" s="1" t="s">
        <v>210</v>
      </c>
      <c r="N277">
        <f>SUM(N275:N276)</f>
        <v>0.85710974156131847</v>
      </c>
    </row>
    <row r="278" spans="1:14" x14ac:dyDescent="0.25">
      <c r="A278" s="1" t="s">
        <v>72</v>
      </c>
      <c r="B278">
        <f>(16/(2*B$14))*B275</f>
        <v>1.0098164174894217</v>
      </c>
      <c r="M278" s="1" t="s">
        <v>211</v>
      </c>
      <c r="N278">
        <f>1-(N275+N276)</f>
        <v>0.14289025843868153</v>
      </c>
    </row>
    <row r="279" spans="1:14" x14ac:dyDescent="0.25">
      <c r="A279" s="1" t="s">
        <v>73</v>
      </c>
      <c r="B279" s="8">
        <f>SUM(B263:B278)</f>
        <v>99.247705997344141</v>
      </c>
      <c r="C279">
        <f>SUM(C263:C276)</f>
        <v>1.394388244167037</v>
      </c>
      <c r="D279">
        <f>SUM(D263:D276)</f>
        <v>2.4858153389268636</v>
      </c>
    </row>
    <row r="280" spans="1:14" x14ac:dyDescent="0.25">
      <c r="A280" s="1"/>
      <c r="C280">
        <f>(C275+C276)/2</f>
        <v>7.9331564834008952E-2</v>
      </c>
      <c r="D280">
        <f>(D275+D276)/2</f>
        <v>7.9331564834008952E-2</v>
      </c>
    </row>
    <row r="281" spans="1:14" x14ac:dyDescent="0.25">
      <c r="A281" s="1" t="s">
        <v>111</v>
      </c>
      <c r="C281">
        <f>C279-C280</f>
        <v>1.3150566793330281</v>
      </c>
      <c r="D281">
        <f>D279-D280</f>
        <v>2.4064837740928544</v>
      </c>
    </row>
    <row r="283" spans="1:14" s="6" customFormat="1" x14ac:dyDescent="0.25">
      <c r="A283" s="5" t="s">
        <v>127</v>
      </c>
      <c r="M283" s="5" t="s">
        <v>212</v>
      </c>
    </row>
    <row r="284" spans="1:14" x14ac:dyDescent="0.25">
      <c r="B284" s="1" t="s">
        <v>55</v>
      </c>
      <c r="C284" s="1" t="s">
        <v>110</v>
      </c>
      <c r="D284" s="1" t="s">
        <v>56</v>
      </c>
      <c r="F284" s="1" t="s">
        <v>112</v>
      </c>
      <c r="I284">
        <f>13/D303</f>
        <v>5.2809986221590508</v>
      </c>
      <c r="M284" s="1" t="s">
        <v>97</v>
      </c>
      <c r="N284">
        <v>4.3505366109151289E-2</v>
      </c>
    </row>
    <row r="285" spans="1:14" x14ac:dyDescent="0.25">
      <c r="A285" s="1" t="s">
        <v>57</v>
      </c>
      <c r="B285">
        <v>0</v>
      </c>
      <c r="C285">
        <f>B285/((2*B$16)+B$2)</f>
        <v>0</v>
      </c>
      <c r="D285">
        <f>C285*2</f>
        <v>0</v>
      </c>
      <c r="F285" s="1"/>
      <c r="M285" s="1" t="s">
        <v>98</v>
      </c>
      <c r="N285">
        <v>0</v>
      </c>
    </row>
    <row r="286" spans="1:14" x14ac:dyDescent="0.25">
      <c r="A286" s="1" t="s">
        <v>58</v>
      </c>
      <c r="B286">
        <v>0</v>
      </c>
      <c r="C286">
        <f>B286/((2*B$16)+B$3)</f>
        <v>0</v>
      </c>
      <c r="D286">
        <f>C286*2</f>
        <v>0</v>
      </c>
      <c r="F286" s="1" t="s">
        <v>113</v>
      </c>
      <c r="I286" s="2">
        <f>D298*I284</f>
        <v>6.9995720047035817E-2</v>
      </c>
      <c r="M286" s="1" t="s">
        <v>99</v>
      </c>
      <c r="N286">
        <v>5.7301516391016945E-3</v>
      </c>
    </row>
    <row r="287" spans="1:14" x14ac:dyDescent="0.25">
      <c r="A287" s="1" t="s">
        <v>59</v>
      </c>
      <c r="B287">
        <v>8.9886859999999999E-2</v>
      </c>
      <c r="C287">
        <f>B287/((3*B$16)+2*B$4)</f>
        <v>8.8158080050215282E-4</v>
      </c>
      <c r="D287">
        <f>C287*3</f>
        <v>2.6447424015064586E-3</v>
      </c>
      <c r="F287" s="1" t="s">
        <v>114</v>
      </c>
      <c r="I287" s="2">
        <f>D297*I284</f>
        <v>0.69638018680149527</v>
      </c>
      <c r="M287" s="1" t="s">
        <v>100</v>
      </c>
      <c r="N287">
        <v>2.3318709669050073E-4</v>
      </c>
    </row>
    <row r="288" spans="1:14" x14ac:dyDescent="0.25">
      <c r="A288" s="1" t="s">
        <v>60</v>
      </c>
      <c r="B288">
        <v>1.718954E-3</v>
      </c>
      <c r="C288">
        <f>B288/((3*B$16)+2*B$5)</f>
        <v>1.130972636177618E-5</v>
      </c>
      <c r="D288">
        <f>C288*3</f>
        <v>3.3929179085328537E-5</v>
      </c>
      <c r="F288" s="1"/>
      <c r="M288" s="1" t="s">
        <v>101</v>
      </c>
      <c r="N288">
        <v>3.6490644881703983E-2</v>
      </c>
    </row>
    <row r="289" spans="1:14" x14ac:dyDescent="0.25">
      <c r="A289" s="1" t="s">
        <v>61</v>
      </c>
      <c r="B289">
        <v>0.56751750000000001</v>
      </c>
      <c r="C289">
        <f>B289/((B$16)+B$6)</f>
        <v>7.8993026557541354E-3</v>
      </c>
      <c r="D289">
        <f t="shared" ref="D289:D294" si="13">C289*1</f>
        <v>7.8993026557541354E-3</v>
      </c>
      <c r="F289" s="1" t="s">
        <v>115</v>
      </c>
      <c r="M289" s="1" t="s">
        <v>102</v>
      </c>
      <c r="N289">
        <v>0</v>
      </c>
    </row>
    <row r="290" spans="1:14" x14ac:dyDescent="0.25">
      <c r="A290" s="1" t="s">
        <v>62</v>
      </c>
      <c r="B290">
        <v>0</v>
      </c>
      <c r="C290">
        <f>B290/((B$16)+B$7)</f>
        <v>0</v>
      </c>
      <c r="D290">
        <f t="shared" si="13"/>
        <v>0</v>
      </c>
      <c r="M290" s="1" t="s">
        <v>103</v>
      </c>
      <c r="N290">
        <v>1.6421939874605659E-2</v>
      </c>
    </row>
    <row r="291" spans="1:14" x14ac:dyDescent="0.25">
      <c r="A291" s="1" t="s">
        <v>63</v>
      </c>
      <c r="B291">
        <v>0.14221900000000001</v>
      </c>
      <c r="C291">
        <f>B291/((B$16)+B$8)</f>
        <v>3.5286572052401748E-3</v>
      </c>
      <c r="D291">
        <f t="shared" si="13"/>
        <v>3.5286572052401748E-3</v>
      </c>
      <c r="M291" s="1" t="s">
        <v>104</v>
      </c>
      <c r="N291">
        <v>4.3820643770943315</v>
      </c>
    </row>
    <row r="292" spans="1:14" x14ac:dyDescent="0.25">
      <c r="A292" s="1" t="s">
        <v>64</v>
      </c>
      <c r="B292">
        <v>53.501730000000002</v>
      </c>
      <c r="C292">
        <f>B292/((B$16)+B$9)</f>
        <v>0.95407618096545821</v>
      </c>
      <c r="D292">
        <f t="shared" si="13"/>
        <v>0.95407618096545821</v>
      </c>
      <c r="M292" s="1" t="s">
        <v>105</v>
      </c>
      <c r="N292">
        <v>3.3779480763976327E-2</v>
      </c>
    </row>
    <row r="293" spans="1:14" x14ac:dyDescent="0.25">
      <c r="A293" s="1" t="s">
        <v>65</v>
      </c>
      <c r="B293">
        <v>0.2269524</v>
      </c>
      <c r="C293">
        <f>B293/((B$16)+2*B$10)</f>
        <v>3.6617628551606188E-3</v>
      </c>
      <c r="D293">
        <f t="shared" si="13"/>
        <v>3.6617628551606188E-3</v>
      </c>
      <c r="M293" s="1" t="s">
        <v>106</v>
      </c>
      <c r="N293">
        <v>4.7128813375180096E-3</v>
      </c>
    </row>
    <row r="294" spans="1:14" x14ac:dyDescent="0.25">
      <c r="A294" s="1" t="s">
        <v>66</v>
      </c>
      <c r="B294">
        <v>2.7078870000000001E-2</v>
      </c>
      <c r="C294">
        <f>B294/((B$16)+2*B$11)</f>
        <v>2.8745231043597342E-4</v>
      </c>
      <c r="D294">
        <f t="shared" si="13"/>
        <v>2.8745231043597342E-4</v>
      </c>
      <c r="M294" s="1" t="s">
        <v>107</v>
      </c>
      <c r="N294">
        <v>2.9716220916515388</v>
      </c>
    </row>
    <row r="295" spans="1:14" x14ac:dyDescent="0.25">
      <c r="A295" s="1" t="s">
        <v>67</v>
      </c>
      <c r="B295">
        <v>40.225619999999999</v>
      </c>
      <c r="C295">
        <f>B295/((5*B$16)+(2*B$12))</f>
        <v>0.28339277033738891</v>
      </c>
      <c r="D295">
        <f>C295*5</f>
        <v>1.4169638516869445</v>
      </c>
      <c r="M295" s="1" t="s">
        <v>68</v>
      </c>
      <c r="N295">
        <v>9.4183149030841046E-3</v>
      </c>
    </row>
    <row r="296" spans="1:14" x14ac:dyDescent="0.25">
      <c r="A296" s="1" t="s">
        <v>68</v>
      </c>
      <c r="B296">
        <v>0.17600950000000001</v>
      </c>
      <c r="C296">
        <f>B296/((0)+B$13)</f>
        <v>5.4992657626695002E-3</v>
      </c>
      <c r="D296">
        <f>C296*0</f>
        <v>0</v>
      </c>
      <c r="M296" s="1" t="s">
        <v>208</v>
      </c>
      <c r="N296">
        <f>SUM(N284:N295)</f>
        <v>7.5039784353517023</v>
      </c>
    </row>
    <row r="297" spans="1:14" x14ac:dyDescent="0.25">
      <c r="A297" s="1" t="s">
        <v>69</v>
      </c>
      <c r="B297">
        <v>4.6746230000000004</v>
      </c>
      <c r="C297">
        <f>B297/((0)+B$14)</f>
        <v>0.13186524682651621</v>
      </c>
      <c r="D297">
        <v>0.13186524682651621</v>
      </c>
      <c r="M297" s="1" t="s">
        <v>69</v>
      </c>
      <c r="N297">
        <v>0.69638018680149527</v>
      </c>
    </row>
    <row r="298" spans="1:14" x14ac:dyDescent="0.25">
      <c r="A298" s="1" t="s">
        <v>70</v>
      </c>
      <c r="B298">
        <v>0.25180439999999998</v>
      </c>
      <c r="C298">
        <f>B298/((0)+B$15)</f>
        <v>1.3254258342983471E-2</v>
      </c>
      <c r="D298">
        <v>1.3254258342983471E-2</v>
      </c>
      <c r="M298" s="1" t="s">
        <v>209</v>
      </c>
      <c r="N298">
        <v>6.9995720047035817E-2</v>
      </c>
    </row>
    <row r="299" spans="1:14" x14ac:dyDescent="0.25">
      <c r="A299" s="1" t="s">
        <v>71</v>
      </c>
      <c r="B299">
        <f>(16/(2*B$15))*B298</f>
        <v>0.10603406674386777</v>
      </c>
      <c r="M299" s="1" t="s">
        <v>210</v>
      </c>
      <c r="N299">
        <f>SUM(N297:N298)</f>
        <v>0.76637590684853107</v>
      </c>
    </row>
    <row r="300" spans="1:14" x14ac:dyDescent="0.25">
      <c r="A300" s="1" t="s">
        <v>72</v>
      </c>
      <c r="B300">
        <f>(16/(2*B$14))*B297</f>
        <v>1.0549219746121297</v>
      </c>
      <c r="M300" s="1" t="s">
        <v>211</v>
      </c>
      <c r="N300">
        <f>1-(N297+N298)</f>
        <v>0.23362409315146893</v>
      </c>
    </row>
    <row r="301" spans="1:14" x14ac:dyDescent="0.25">
      <c r="A301" s="1" t="s">
        <v>73</v>
      </c>
      <c r="B301" s="8">
        <f>SUM(B285:B300)</f>
        <v>101.046116525356</v>
      </c>
      <c r="C301">
        <f>SUM(C285:C298)</f>
        <v>1.4043577877884712</v>
      </c>
      <c r="D301">
        <f>SUM(D285:D298)</f>
        <v>2.5342153844290847</v>
      </c>
    </row>
    <row r="302" spans="1:14" x14ac:dyDescent="0.25">
      <c r="A302" s="1"/>
      <c r="C302">
        <f>(C297+C298)/2</f>
        <v>7.2559752584749837E-2</v>
      </c>
      <c r="D302">
        <f>(D297+D298)/2</f>
        <v>7.2559752584749837E-2</v>
      </c>
    </row>
    <row r="303" spans="1:14" x14ac:dyDescent="0.25">
      <c r="A303" s="1" t="s">
        <v>111</v>
      </c>
      <c r="C303">
        <f>C301-C302</f>
        <v>1.3317980352037213</v>
      </c>
      <c r="D303">
        <f>D301-D302</f>
        <v>2.461655631844335</v>
      </c>
    </row>
    <row r="305" spans="1:14" s="6" customFormat="1" x14ac:dyDescent="0.25">
      <c r="A305" s="5" t="s">
        <v>128</v>
      </c>
      <c r="M305" s="5" t="s">
        <v>212</v>
      </c>
    </row>
    <row r="306" spans="1:14" x14ac:dyDescent="0.25">
      <c r="B306" s="1" t="s">
        <v>55</v>
      </c>
      <c r="C306" s="1" t="s">
        <v>110</v>
      </c>
      <c r="D306" s="1" t="s">
        <v>56</v>
      </c>
      <c r="F306" s="1" t="s">
        <v>112</v>
      </c>
      <c r="I306">
        <f>13/D325</f>
        <v>5.3679787784631268</v>
      </c>
      <c r="M306" s="1" t="s">
        <v>97</v>
      </c>
      <c r="N306">
        <v>9.4481911701535803E-2</v>
      </c>
    </row>
    <row r="307" spans="1:14" x14ac:dyDescent="0.25">
      <c r="A307" s="1" t="s">
        <v>57</v>
      </c>
      <c r="B307">
        <v>0</v>
      </c>
      <c r="C307">
        <f>B307/((2*B$16)+B$2)</f>
        <v>0</v>
      </c>
      <c r="D307">
        <f>C307*2</f>
        <v>0</v>
      </c>
      <c r="F307" s="1"/>
      <c r="M307" s="1" t="s">
        <v>98</v>
      </c>
      <c r="N307">
        <v>0</v>
      </c>
    </row>
    <row r="308" spans="1:14" x14ac:dyDescent="0.25">
      <c r="A308" s="1" t="s">
        <v>58</v>
      </c>
      <c r="B308">
        <v>0</v>
      </c>
      <c r="C308">
        <f>B308/((2*B$16)+B$3)</f>
        <v>0</v>
      </c>
      <c r="D308">
        <f>C308*2</f>
        <v>0</v>
      </c>
      <c r="F308" s="1" t="s">
        <v>113</v>
      </c>
      <c r="I308" s="2">
        <f>D320*I306</f>
        <v>0.15166970021655163</v>
      </c>
      <c r="M308" s="1" t="s">
        <v>99</v>
      </c>
      <c r="N308">
        <v>6.6797320570575643E-3</v>
      </c>
    </row>
    <row r="309" spans="1:14" x14ac:dyDescent="0.25">
      <c r="A309" s="1" t="s">
        <v>59</v>
      </c>
      <c r="B309">
        <v>0.123192</v>
      </c>
      <c r="C309">
        <f>B309/((3*B$16)+2*B$4)</f>
        <v>1.2082266749051107E-3</v>
      </c>
      <c r="D309">
        <f>C309*3</f>
        <v>3.6246800247153321E-3</v>
      </c>
      <c r="F309" s="1" t="s">
        <v>114</v>
      </c>
      <c r="I309" s="2">
        <f>D319*I306</f>
        <v>0.82730698380296108</v>
      </c>
      <c r="M309" s="1" t="s">
        <v>100</v>
      </c>
      <c r="N309">
        <v>0</v>
      </c>
    </row>
    <row r="310" spans="1:14" x14ac:dyDescent="0.25">
      <c r="A310" s="1" t="s">
        <v>60</v>
      </c>
      <c r="B310">
        <v>0</v>
      </c>
      <c r="C310">
        <f>B310/((3*B$16)+2*B$5)</f>
        <v>0</v>
      </c>
      <c r="D310">
        <f>C310*3</f>
        <v>0</v>
      </c>
      <c r="F310" s="1"/>
      <c r="M310" s="1" t="s">
        <v>101</v>
      </c>
      <c r="N310">
        <v>3.9037964279694901E-2</v>
      </c>
    </row>
    <row r="311" spans="1:14" x14ac:dyDescent="0.25">
      <c r="A311" s="1" t="s">
        <v>61</v>
      </c>
      <c r="B311">
        <v>0.59212540000000002</v>
      </c>
      <c r="C311">
        <f>B311/((B$16)+B$6)</f>
        <v>8.241821168086411E-3</v>
      </c>
      <c r="D311">
        <f t="shared" ref="D311:D316" si="14">C311*1</f>
        <v>8.241821168086411E-3</v>
      </c>
      <c r="F311" s="1" t="s">
        <v>115</v>
      </c>
      <c r="M311" s="1" t="s">
        <v>102</v>
      </c>
      <c r="N311">
        <v>0</v>
      </c>
    </row>
    <row r="312" spans="1:14" x14ac:dyDescent="0.25">
      <c r="A312" s="1" t="s">
        <v>62</v>
      </c>
      <c r="B312">
        <v>0</v>
      </c>
      <c r="C312">
        <f>B312/((B$16)+B$7)</f>
        <v>0</v>
      </c>
      <c r="D312">
        <f t="shared" si="14"/>
        <v>0</v>
      </c>
      <c r="M312" s="1" t="s">
        <v>103</v>
      </c>
      <c r="N312">
        <v>3.1588800991576862E-2</v>
      </c>
    </row>
    <row r="313" spans="1:14" x14ac:dyDescent="0.25">
      <c r="A313" s="1" t="s">
        <v>63</v>
      </c>
      <c r="B313">
        <v>0.26999990000000001</v>
      </c>
      <c r="C313">
        <f>B313/((B$16)+B$8)</f>
        <v>6.6990844581183012E-3</v>
      </c>
      <c r="D313">
        <f t="shared" si="14"/>
        <v>6.6990844581183012E-3</v>
      </c>
      <c r="M313" s="1" t="s">
        <v>104</v>
      </c>
      <c r="N313">
        <v>4.3836726627722227</v>
      </c>
    </row>
    <row r="314" spans="1:14" x14ac:dyDescent="0.25">
      <c r="A314" s="1" t="s">
        <v>64</v>
      </c>
      <c r="B314">
        <v>52.635620000000003</v>
      </c>
      <c r="C314">
        <f>B314/((B$16)+B$9)</f>
        <v>0.93863116785848022</v>
      </c>
      <c r="D314">
        <f t="shared" si="14"/>
        <v>0.93863116785848022</v>
      </c>
      <c r="M314" s="1" t="s">
        <v>105</v>
      </c>
      <c r="N314">
        <v>3.230265033754709E-2</v>
      </c>
    </row>
    <row r="315" spans="1:14" x14ac:dyDescent="0.25">
      <c r="A315" s="1" t="s">
        <v>65</v>
      </c>
      <c r="B315">
        <v>0.2123148</v>
      </c>
      <c r="C315">
        <f>B315/((B$16)+2*B$10)</f>
        <v>3.4255925394085095E-3</v>
      </c>
      <c r="D315">
        <f t="shared" si="14"/>
        <v>3.4255925394085095E-3</v>
      </c>
      <c r="M315" s="1" t="s">
        <v>106</v>
      </c>
      <c r="N315">
        <v>5.3367506757212094E-3</v>
      </c>
    </row>
    <row r="316" spans="1:14" x14ac:dyDescent="0.25">
      <c r="A316" s="1" t="s">
        <v>66</v>
      </c>
      <c r="B316">
        <v>3.278669E-2</v>
      </c>
      <c r="C316">
        <f>B316/((B$16)+2*B$11)</f>
        <v>3.4804294979990025E-4</v>
      </c>
      <c r="D316">
        <f t="shared" si="14"/>
        <v>3.4804294979990025E-4</v>
      </c>
      <c r="M316" s="1" t="s">
        <v>107</v>
      </c>
      <c r="N316">
        <v>2.9222808638151485</v>
      </c>
    </row>
    <row r="317" spans="1:14" x14ac:dyDescent="0.25">
      <c r="A317" s="1" t="s">
        <v>67</v>
      </c>
      <c r="B317">
        <v>38.881340000000002</v>
      </c>
      <c r="C317">
        <f>B317/((5*B$16)+(2*B$12))</f>
        <v>0.27392220821033791</v>
      </c>
      <c r="D317">
        <f>C317*5</f>
        <v>1.3696110410516895</v>
      </c>
      <c r="M317" s="1" t="s">
        <v>68</v>
      </c>
      <c r="N317">
        <v>1.1756218612710215E-2</v>
      </c>
    </row>
    <row r="318" spans="1:14" x14ac:dyDescent="0.25">
      <c r="A318" s="1" t="s">
        <v>68</v>
      </c>
      <c r="B318">
        <v>0.20391999999999999</v>
      </c>
      <c r="C318">
        <f>B318/((0)+B$13)</f>
        <v>6.3713053802412047E-3</v>
      </c>
      <c r="D318">
        <f>C318*0</f>
        <v>0</v>
      </c>
      <c r="M318" s="1" t="s">
        <v>208</v>
      </c>
      <c r="N318">
        <f>SUM(N306:N317)</f>
        <v>7.5271375552432147</v>
      </c>
    </row>
    <row r="319" spans="1:14" x14ac:dyDescent="0.25">
      <c r="A319" s="1" t="s">
        <v>69</v>
      </c>
      <c r="B319">
        <v>5.4635150000000001</v>
      </c>
      <c r="C319">
        <f>B319/((0)+B$14)</f>
        <v>0.15411889985895627</v>
      </c>
      <c r="D319">
        <v>0.15411889985895627</v>
      </c>
      <c r="M319" s="1" t="s">
        <v>69</v>
      </c>
      <c r="N319">
        <v>0.82730698380296108</v>
      </c>
    </row>
    <row r="320" spans="1:14" x14ac:dyDescent="0.25">
      <c r="A320" s="1" t="s">
        <v>70</v>
      </c>
      <c r="B320">
        <v>0.53677949999999996</v>
      </c>
      <c r="C320">
        <f>B320/((0)+B$15)</f>
        <v>2.8254526792293923E-2</v>
      </c>
      <c r="D320">
        <v>2.8254526792293923E-2</v>
      </c>
      <c r="M320" s="1" t="s">
        <v>209</v>
      </c>
      <c r="N320">
        <v>0.15166970021655163</v>
      </c>
    </row>
    <row r="321" spans="1:15" x14ac:dyDescent="0.25">
      <c r="A321" s="1" t="s">
        <v>71</v>
      </c>
      <c r="B321">
        <f>(16/(2*B$15))*B320</f>
        <v>0.22603621433835139</v>
      </c>
      <c r="M321" s="1" t="s">
        <v>210</v>
      </c>
      <c r="N321">
        <f>SUM(N319:N320)</f>
        <v>0.97897668401951266</v>
      </c>
    </row>
    <row r="322" spans="1:15" x14ac:dyDescent="0.25">
      <c r="A322" s="1" t="s">
        <v>72</v>
      </c>
      <c r="B322">
        <f>(16/(2*B$14))*B319</f>
        <v>1.2329511988716502</v>
      </c>
      <c r="M322" s="1" t="s">
        <v>211</v>
      </c>
      <c r="N322">
        <f>1-(N319+N320)</f>
        <v>2.1023315980487345E-2</v>
      </c>
    </row>
    <row r="323" spans="1:15" x14ac:dyDescent="0.25">
      <c r="A323" s="1" t="s">
        <v>73</v>
      </c>
      <c r="B323" s="8">
        <f>SUM(B307:B322)</f>
        <v>100.41058070320999</v>
      </c>
      <c r="C323">
        <f>SUM(C307:C320)</f>
        <v>1.421220875890628</v>
      </c>
      <c r="D323">
        <f>SUM(D307:D320)</f>
        <v>2.5129548567015481</v>
      </c>
    </row>
    <row r="324" spans="1:15" x14ac:dyDescent="0.25">
      <c r="A324" s="1"/>
      <c r="C324">
        <f>(C319+C320)/2</f>
        <v>9.1186713325625099E-2</v>
      </c>
      <c r="D324">
        <f>(D319+D320)/2</f>
        <v>9.1186713325625099E-2</v>
      </c>
    </row>
    <row r="325" spans="1:15" x14ac:dyDescent="0.25">
      <c r="A325" s="1" t="s">
        <v>111</v>
      </c>
      <c r="C325">
        <f>C323-C324</f>
        <v>1.330034162565003</v>
      </c>
      <c r="D325">
        <f>D323-D324</f>
        <v>2.4217681433759228</v>
      </c>
    </row>
    <row r="327" spans="1:15" s="6" customFormat="1" x14ac:dyDescent="0.25">
      <c r="A327" s="5" t="s">
        <v>129</v>
      </c>
      <c r="M327" s="5" t="s">
        <v>212</v>
      </c>
    </row>
    <row r="328" spans="1:15" x14ac:dyDescent="0.25">
      <c r="B328" s="1" t="s">
        <v>55</v>
      </c>
      <c r="C328" s="1" t="s">
        <v>110</v>
      </c>
      <c r="D328" s="1" t="s">
        <v>56</v>
      </c>
      <c r="E328" s="16" t="s">
        <v>212</v>
      </c>
      <c r="F328" s="1" t="s">
        <v>112</v>
      </c>
      <c r="I328">
        <f>13/D347</f>
        <v>5.3024816810875244</v>
      </c>
      <c r="M328" s="1" t="s">
        <v>97</v>
      </c>
      <c r="N328">
        <v>3.9443617801628882E-2</v>
      </c>
      <c r="O328" s="25">
        <v>0</v>
      </c>
    </row>
    <row r="329" spans="1:15" x14ac:dyDescent="0.25">
      <c r="A329" s="1" t="s">
        <v>57</v>
      </c>
      <c r="B329" s="18">
        <v>0</v>
      </c>
      <c r="C329">
        <f>B329/((2*B$16)+B$2)</f>
        <v>0</v>
      </c>
      <c r="D329">
        <f>C329*2</f>
        <v>0</v>
      </c>
      <c r="E329">
        <f>D329*I$328*(1/2)</f>
        <v>0</v>
      </c>
      <c r="F329" s="1"/>
      <c r="M329" s="1" t="s">
        <v>98</v>
      </c>
      <c r="N329">
        <v>5.3554681419023685E-4</v>
      </c>
      <c r="O329" s="25">
        <v>4.1454843991287527E-4</v>
      </c>
    </row>
    <row r="330" spans="1:15" x14ac:dyDescent="0.25">
      <c r="A330" s="1" t="s">
        <v>58</v>
      </c>
      <c r="B330" s="18">
        <v>6.2464319999999997E-3</v>
      </c>
      <c r="C330">
        <f>B330/((2*B$16)+B$3)</f>
        <v>7.8180079601491902E-5</v>
      </c>
      <c r="D330">
        <f>C330*2</f>
        <v>1.563601592029838E-4</v>
      </c>
      <c r="E330">
        <f>D330*I$328*(1/2)</f>
        <v>4.1454843991287527E-4</v>
      </c>
      <c r="F330" s="1" t="s">
        <v>113</v>
      </c>
      <c r="I330" s="2">
        <f>D342*I328</f>
        <v>0.21544755081224493</v>
      </c>
      <c r="M330" s="1" t="s">
        <v>99</v>
      </c>
      <c r="N330">
        <v>9.20103112256003E-3</v>
      </c>
      <c r="O330" s="25">
        <v>1.2676800909758753E-2</v>
      </c>
    </row>
    <row r="331" spans="1:15" x14ac:dyDescent="0.25">
      <c r="A331" s="1" t="s">
        <v>59</v>
      </c>
      <c r="B331" s="18">
        <v>0.12188060000000001</v>
      </c>
      <c r="C331">
        <f>B331/((3*B$16)+2*B$4)</f>
        <v>1.1953648944204157E-3</v>
      </c>
      <c r="D331">
        <f>C331*3</f>
        <v>3.5860946832612472E-3</v>
      </c>
      <c r="E331">
        <f>D331*I$328*(2/3)</f>
        <v>1.2676800909758753E-2</v>
      </c>
      <c r="F331" s="1" t="s">
        <v>114</v>
      </c>
      <c r="I331" s="2">
        <f>D341*I328</f>
        <v>0.79221649028703311</v>
      </c>
      <c r="M331" s="1" t="s">
        <v>100</v>
      </c>
      <c r="N331">
        <v>2.3227954939794683E-3</v>
      </c>
      <c r="O331" s="25">
        <v>2.5404137438068642E-3</v>
      </c>
    </row>
    <row r="332" spans="1:15" x14ac:dyDescent="0.25">
      <c r="A332" s="1" t="s">
        <v>60</v>
      </c>
      <c r="B332" s="18">
        <v>3.6408889999999999E-2</v>
      </c>
      <c r="C332">
        <f>B332/((3*B$16)+2*B$5)</f>
        <v>2.3954950687220784E-4</v>
      </c>
      <c r="D332">
        <f>C332*3</f>
        <v>7.186485206166235E-4</v>
      </c>
      <c r="E332">
        <f>D332*I$328*(2/3)</f>
        <v>2.5404137438068642E-3</v>
      </c>
      <c r="F332" s="1"/>
      <c r="M332" s="1" t="s">
        <v>101</v>
      </c>
      <c r="N332">
        <v>3.5273441343177003E-2</v>
      </c>
      <c r="O332" s="25">
        <v>3.9181947522879609E-2</v>
      </c>
    </row>
    <row r="333" spans="1:15" x14ac:dyDescent="0.25">
      <c r="A333" s="1" t="s">
        <v>61</v>
      </c>
      <c r="B333" s="18">
        <v>0.53088120000000005</v>
      </c>
      <c r="C333">
        <f>B333/((B$16)+B$6)</f>
        <v>7.389360280607985E-3</v>
      </c>
      <c r="D333">
        <f t="shared" ref="D333:D338" si="15">C333*1</f>
        <v>7.389360280607985E-3</v>
      </c>
      <c r="E333">
        <f>D333*I$328*(1/1)</f>
        <v>3.9181947522879609E-2</v>
      </c>
      <c r="F333" s="1" t="s">
        <v>115</v>
      </c>
      <c r="M333" s="1" t="s">
        <v>102</v>
      </c>
      <c r="N333">
        <v>0</v>
      </c>
      <c r="O333" s="25">
        <v>0</v>
      </c>
    </row>
    <row r="334" spans="1:15" x14ac:dyDescent="0.25">
      <c r="A334" s="1" t="s">
        <v>62</v>
      </c>
      <c r="B334" s="18">
        <v>0</v>
      </c>
      <c r="C334">
        <f>B334/((B$16)+B$7)</f>
        <v>0</v>
      </c>
      <c r="D334">
        <f t="shared" si="15"/>
        <v>0</v>
      </c>
      <c r="E334">
        <f>D334*I$328*(1/1)</f>
        <v>0</v>
      </c>
      <c r="M334" s="1" t="s">
        <v>103</v>
      </c>
      <c r="N334">
        <v>8.8717565877697493E-3</v>
      </c>
      <c r="O334" s="25">
        <v>9.486777014614825E-3</v>
      </c>
    </row>
    <row r="335" spans="1:15" x14ac:dyDescent="0.25">
      <c r="A335" s="1" t="s">
        <v>63</v>
      </c>
      <c r="B335" s="18">
        <v>7.2108699999999998E-2</v>
      </c>
      <c r="C335">
        <f>B335/((B$16)+B$8)</f>
        <v>1.7891201865819768E-3</v>
      </c>
      <c r="D335">
        <f t="shared" si="15"/>
        <v>1.7891201865819768E-3</v>
      </c>
      <c r="E335">
        <f>D335*I$328*(1/1)</f>
        <v>9.486777014614825E-3</v>
      </c>
      <c r="M335" s="1" t="s">
        <v>104</v>
      </c>
      <c r="N335">
        <v>4.4083984819046398</v>
      </c>
      <c r="O335" s="25">
        <v>5.0126091523875527</v>
      </c>
    </row>
    <row r="336" spans="1:15" x14ac:dyDescent="0.25">
      <c r="A336" s="1" t="s">
        <v>64</v>
      </c>
      <c r="B336" s="18">
        <v>53.011420000000001</v>
      </c>
      <c r="C336">
        <f>B336/((B$16)+B$9)</f>
        <v>0.94533266758207457</v>
      </c>
      <c r="D336">
        <f t="shared" si="15"/>
        <v>0.94533266758207457</v>
      </c>
      <c r="E336">
        <f>D336*I$328*(1/1)</f>
        <v>5.0126091523875527</v>
      </c>
      <c r="M336" s="1" t="s">
        <v>105</v>
      </c>
      <c r="N336">
        <v>3.3004318576409911E-2</v>
      </c>
      <c r="O336" s="25">
        <v>3.6760496502047102E-2</v>
      </c>
    </row>
    <row r="337" spans="1:15" x14ac:dyDescent="0.25">
      <c r="A337" s="1" t="s">
        <v>65</v>
      </c>
      <c r="B337" s="18">
        <v>0.2148408</v>
      </c>
      <c r="C337">
        <f>B337/((B$16)+2*B$10)</f>
        <v>3.4663482792558768E-3</v>
      </c>
      <c r="D337">
        <f t="shared" si="15"/>
        <v>3.4663482792558768E-3</v>
      </c>
      <c r="E337">
        <f>D337*I$328*(2/1)</f>
        <v>3.6760496502047102E-2</v>
      </c>
      <c r="M337" s="1" t="s">
        <v>106</v>
      </c>
      <c r="N337">
        <v>2.9655896263391509E-3</v>
      </c>
      <c r="O337" s="25">
        <v>1.3929299605101037E-3</v>
      </c>
    </row>
    <row r="338" spans="1:15" x14ac:dyDescent="0.25">
      <c r="A338" s="1" t="s">
        <v>66</v>
      </c>
      <c r="B338" s="18">
        <v>1.237328E-2</v>
      </c>
      <c r="C338">
        <f>B338/((B$16)+2*B$11)</f>
        <v>1.3134698470324726E-4</v>
      </c>
      <c r="D338">
        <f t="shared" si="15"/>
        <v>1.3134698470324726E-4</v>
      </c>
      <c r="E338">
        <f>D338*I$328*(2/1)</f>
        <v>1.3929299605101037E-3</v>
      </c>
      <c r="M338" s="1" t="s">
        <v>107</v>
      </c>
      <c r="N338">
        <v>2.9701095398209398</v>
      </c>
      <c r="O338" s="25">
        <v>2.9568633881735442</v>
      </c>
    </row>
    <row r="339" spans="1:15" x14ac:dyDescent="0.25">
      <c r="A339" s="1" t="s">
        <v>67</v>
      </c>
      <c r="B339" s="18">
        <v>39.57638</v>
      </c>
      <c r="C339">
        <f>B339/((5*B$16)+(2*B$12))</f>
        <v>0.27881882163967225</v>
      </c>
      <c r="D339">
        <f>C339*5</f>
        <v>1.3940941081983613</v>
      </c>
      <c r="E339">
        <f>D339*I$328*(2/5)</f>
        <v>2.9568633881735442</v>
      </c>
      <c r="M339" s="1" t="s">
        <v>68</v>
      </c>
      <c r="N339">
        <v>5.7308733587050336E-3</v>
      </c>
      <c r="O339" s="25">
        <v>0</v>
      </c>
    </row>
    <row r="340" spans="1:15" x14ac:dyDescent="0.25">
      <c r="A340" s="1" t="s">
        <v>68</v>
      </c>
      <c r="B340" s="18">
        <v>0.111815</v>
      </c>
      <c r="C340">
        <f>B340/((0)+B$13)</f>
        <v>3.4935637068049738E-3</v>
      </c>
      <c r="D340">
        <f>C340*0</f>
        <v>0</v>
      </c>
      <c r="E340">
        <f>D340*I$328*(0)</f>
        <v>0</v>
      </c>
      <c r="M340" s="1" t="s">
        <v>208</v>
      </c>
      <c r="N340">
        <f>SUM(N328:N339)</f>
        <v>7.5158569924503391</v>
      </c>
      <c r="O340" s="25">
        <f>SUM(O328:O339)</f>
        <v>8.0719264546546263</v>
      </c>
    </row>
    <row r="341" spans="1:15" x14ac:dyDescent="0.25">
      <c r="A341" s="1" t="s">
        <v>69</v>
      </c>
      <c r="B341" s="18">
        <v>5.2964019999999996</v>
      </c>
      <c r="C341">
        <f>B341/((0)+B$14)</f>
        <v>0.14940485190409025</v>
      </c>
      <c r="D341">
        <v>0.14940485190409025</v>
      </c>
      <c r="M341" s="1" t="s">
        <v>69</v>
      </c>
      <c r="N341">
        <v>0.79221649028703311</v>
      </c>
      <c r="O341" s="25">
        <v>0.79221649028703311</v>
      </c>
    </row>
    <row r="342" spans="1:15" x14ac:dyDescent="0.25">
      <c r="A342" s="1" t="s">
        <v>70</v>
      </c>
      <c r="B342" s="18">
        <v>0.77191639999999995</v>
      </c>
      <c r="C342">
        <f>B342/((0)+B$15)</f>
        <v>4.0631455942730807E-2</v>
      </c>
      <c r="D342">
        <v>4.0631455942730807E-2</v>
      </c>
      <c r="M342" s="1" t="s">
        <v>209</v>
      </c>
      <c r="N342">
        <v>0.21544755081224493</v>
      </c>
      <c r="O342" s="25">
        <v>0.21544755081224493</v>
      </c>
    </row>
    <row r="343" spans="1:15" x14ac:dyDescent="0.25">
      <c r="A343" s="1" t="s">
        <v>71</v>
      </c>
      <c r="B343" s="18">
        <f>(16/(2*B$15))*B342</f>
        <v>0.32505164754184646</v>
      </c>
      <c r="M343" s="1" t="s">
        <v>210</v>
      </c>
      <c r="N343">
        <f>SUM(N341:N342)</f>
        <v>1.0076640410992781</v>
      </c>
      <c r="O343" s="25">
        <f>SUM(O341:O342)</f>
        <v>1.0076640410992781</v>
      </c>
    </row>
    <row r="344" spans="1:15" x14ac:dyDescent="0.25">
      <c r="A344" s="1" t="s">
        <v>72</v>
      </c>
      <c r="B344" s="18">
        <f>(16/(2*B$14))*B341</f>
        <v>1.195238815232722</v>
      </c>
      <c r="M344" s="1" t="s">
        <v>211</v>
      </c>
      <c r="N344">
        <v>0</v>
      </c>
      <c r="O344" s="25">
        <v>0</v>
      </c>
    </row>
    <row r="345" spans="1:15" x14ac:dyDescent="0.25">
      <c r="A345" s="1" t="s">
        <v>73</v>
      </c>
      <c r="B345" s="25">
        <f>SUM(B329:B344)</f>
        <v>101.28296376477458</v>
      </c>
      <c r="C345">
        <f>SUM(C329:C342)</f>
        <v>1.4319706309874161</v>
      </c>
      <c r="D345">
        <f>SUM(D329:D342)</f>
        <v>2.546700362721487</v>
      </c>
    </row>
    <row r="346" spans="1:15" x14ac:dyDescent="0.25">
      <c r="A346" s="1"/>
      <c r="C346">
        <f>(C341+C342)/2</f>
        <v>9.5018153923410537E-2</v>
      </c>
      <c r="D346">
        <f>(D341+D342)/2</f>
        <v>9.5018153923410537E-2</v>
      </c>
    </row>
    <row r="347" spans="1:15" x14ac:dyDescent="0.25">
      <c r="A347" s="1" t="s">
        <v>111</v>
      </c>
      <c r="C347">
        <f>C345-C346</f>
        <v>1.3369524770640056</v>
      </c>
      <c r="D347">
        <f>D345-D346</f>
        <v>2.4516822087980765</v>
      </c>
    </row>
    <row r="349" spans="1:15" s="6" customFormat="1" x14ac:dyDescent="0.25">
      <c r="A349" s="5" t="s">
        <v>130</v>
      </c>
      <c r="M349" s="5" t="s">
        <v>212</v>
      </c>
    </row>
    <row r="350" spans="1:15" x14ac:dyDescent="0.25">
      <c r="B350" s="1" t="s">
        <v>55</v>
      </c>
      <c r="C350" s="1" t="s">
        <v>110</v>
      </c>
      <c r="D350" s="1" t="s">
        <v>56</v>
      </c>
      <c r="F350" s="1" t="s">
        <v>112</v>
      </c>
      <c r="I350">
        <f>13/D369</f>
        <v>5.411023899783733</v>
      </c>
      <c r="M350" s="1" t="s">
        <v>97</v>
      </c>
      <c r="N350">
        <v>3.4148008769071106E-2</v>
      </c>
    </row>
    <row r="351" spans="1:15" x14ac:dyDescent="0.25">
      <c r="A351" s="1" t="s">
        <v>57</v>
      </c>
      <c r="B351">
        <v>0</v>
      </c>
      <c r="C351">
        <f>B351/((2*B$16)+B$2)</f>
        <v>0</v>
      </c>
      <c r="D351">
        <f>C351*2</f>
        <v>0</v>
      </c>
      <c r="F351" s="1"/>
      <c r="M351" s="1" t="s">
        <v>98</v>
      </c>
      <c r="N351">
        <v>0</v>
      </c>
    </row>
    <row r="352" spans="1:15" x14ac:dyDescent="0.25">
      <c r="A352" s="1" t="s">
        <v>58</v>
      </c>
      <c r="B352">
        <v>0</v>
      </c>
      <c r="C352">
        <f>B352/((2*B$16)+B$3)</f>
        <v>0</v>
      </c>
      <c r="D352">
        <f>C352*2</f>
        <v>0</v>
      </c>
      <c r="F352" s="1" t="s">
        <v>113</v>
      </c>
      <c r="I352" s="2">
        <f>D364*I350</f>
        <v>0.18109980383663013</v>
      </c>
      <c r="M352" s="1" t="s">
        <v>99</v>
      </c>
      <c r="N352">
        <v>9.8430738387593458E-3</v>
      </c>
    </row>
    <row r="353" spans="1:14" x14ac:dyDescent="0.25">
      <c r="A353" s="1" t="s">
        <v>59</v>
      </c>
      <c r="B353">
        <v>0.1267993</v>
      </c>
      <c r="C353">
        <f>B353/((3*B$16)+2*B$4)</f>
        <v>1.243605888526005E-3</v>
      </c>
      <c r="D353">
        <f>C353*3</f>
        <v>3.730817665578015E-3</v>
      </c>
      <c r="F353" s="1" t="s">
        <v>114</v>
      </c>
      <c r="I353" s="2">
        <f>D363*I350</f>
        <v>0.74586057140651951</v>
      </c>
      <c r="M353" s="1" t="s">
        <v>100</v>
      </c>
      <c r="N353">
        <v>3.4286227523693267E-3</v>
      </c>
    </row>
    <row r="354" spans="1:14" x14ac:dyDescent="0.25">
      <c r="A354" s="1" t="s">
        <v>60</v>
      </c>
      <c r="B354">
        <v>5.2895409999999997E-2</v>
      </c>
      <c r="C354">
        <f>B354/((3*B$16)+2*B$5)</f>
        <v>3.480213041733283E-4</v>
      </c>
      <c r="D354">
        <f>C354*3</f>
        <v>1.0440639125199849E-3</v>
      </c>
      <c r="F354" s="1"/>
      <c r="M354" s="1" t="s">
        <v>101</v>
      </c>
      <c r="N354">
        <v>3.2569823172447547E-2</v>
      </c>
    </row>
    <row r="355" spans="1:14" x14ac:dyDescent="0.25">
      <c r="A355" s="1" t="s">
        <v>61</v>
      </c>
      <c r="B355">
        <v>0.48943160000000002</v>
      </c>
      <c r="C355">
        <f>B355/((B$16)+B$6)</f>
        <v>6.8124213573854467E-3</v>
      </c>
      <c r="D355">
        <f t="shared" ref="D355:D360" si="16">C355*1</f>
        <v>6.8124213573854467E-3</v>
      </c>
      <c r="F355" s="1" t="s">
        <v>115</v>
      </c>
      <c r="M355" s="1" t="s">
        <v>102</v>
      </c>
      <c r="N355">
        <v>0</v>
      </c>
    </row>
    <row r="356" spans="1:14" x14ac:dyDescent="0.25">
      <c r="A356" s="1" t="s">
        <v>62</v>
      </c>
      <c r="B356">
        <v>0</v>
      </c>
      <c r="C356">
        <f>B356/((B$16)+B$7)</f>
        <v>0</v>
      </c>
      <c r="D356">
        <f t="shared" si="16"/>
        <v>0</v>
      </c>
      <c r="M356" s="1" t="s">
        <v>103</v>
      </c>
      <c r="N356">
        <v>5.2274441766882963E-3</v>
      </c>
    </row>
    <row r="357" spans="1:14" x14ac:dyDescent="0.25">
      <c r="A357" s="1" t="s">
        <v>63</v>
      </c>
      <c r="B357">
        <v>4.5106529999999999E-2</v>
      </c>
      <c r="C357">
        <f>B357/((B$16)+B$8)</f>
        <v>1.1191576518459706E-3</v>
      </c>
      <c r="D357">
        <f t="shared" si="16"/>
        <v>1.1191576518459706E-3</v>
      </c>
      <c r="M357" s="1" t="s">
        <v>104</v>
      </c>
      <c r="N357">
        <v>4.4787457970547555</v>
      </c>
    </row>
    <row r="358" spans="1:14" x14ac:dyDescent="0.25">
      <c r="A358" s="1" t="s">
        <v>64</v>
      </c>
      <c r="B358">
        <v>52.785220000000002</v>
      </c>
      <c r="C358">
        <f>B358/((B$16)+B$9)</f>
        <v>0.94129892825935757</v>
      </c>
      <c r="D358">
        <f t="shared" si="16"/>
        <v>0.94129892825935757</v>
      </c>
      <c r="M358" s="1" t="s">
        <v>105</v>
      </c>
      <c r="N358">
        <v>2.7334633340021515E-2</v>
      </c>
    </row>
    <row r="359" spans="1:14" x14ac:dyDescent="0.25">
      <c r="A359" s="1" t="s">
        <v>65</v>
      </c>
      <c r="B359">
        <v>0.1737223</v>
      </c>
      <c r="C359">
        <f>B359/((B$16)+2*B$10)</f>
        <v>2.8029219574371963E-3</v>
      </c>
      <c r="D359">
        <f t="shared" si="16"/>
        <v>2.8029219574371963E-3</v>
      </c>
      <c r="M359" s="1" t="s">
        <v>106</v>
      </c>
      <c r="N359">
        <v>3.4680135318253748E-3</v>
      </c>
    </row>
    <row r="360" spans="1:14" x14ac:dyDescent="0.25">
      <c r="A360" s="1" t="s">
        <v>66</v>
      </c>
      <c r="B360">
        <v>1.361269E-2</v>
      </c>
      <c r="C360">
        <f>B360/((B$16)+2*B$11)</f>
        <v>1.4450378438053991E-4</v>
      </c>
      <c r="D360">
        <f t="shared" si="16"/>
        <v>1.4450378438053991E-4</v>
      </c>
      <c r="M360" s="1" t="s">
        <v>107</v>
      </c>
      <c r="N360">
        <v>2.9485568978154371</v>
      </c>
    </row>
    <row r="361" spans="1:14" x14ac:dyDescent="0.25">
      <c r="A361" s="1" t="s">
        <v>67</v>
      </c>
      <c r="B361">
        <v>38.605519999999999</v>
      </c>
      <c r="C361">
        <f>B361/((5*B$16)+(2*B$12))</f>
        <v>0.27197903383752631</v>
      </c>
      <c r="D361">
        <f>C361*5</f>
        <v>1.3598951691876315</v>
      </c>
      <c r="M361" s="1" t="s">
        <v>68</v>
      </c>
      <c r="N361">
        <v>6.0643606311391023E-3</v>
      </c>
    </row>
    <row r="362" spans="1:14" x14ac:dyDescent="0.25">
      <c r="A362" s="1" t="s">
        <v>68</v>
      </c>
      <c r="B362">
        <v>0.1203574</v>
      </c>
      <c r="C362">
        <f>B362/((0)+B$13)</f>
        <v>3.7604636630631759E-3</v>
      </c>
      <c r="D362">
        <f>C362*0</f>
        <v>0</v>
      </c>
      <c r="M362" s="1" t="s">
        <v>208</v>
      </c>
      <c r="N362">
        <f>SUM(N350:N361)</f>
        <v>7.5493866750825145</v>
      </c>
    </row>
    <row r="363" spans="1:14" x14ac:dyDescent="0.25">
      <c r="A363" s="1" t="s">
        <v>69</v>
      </c>
      <c r="B363">
        <v>4.8864609999999997</v>
      </c>
      <c r="C363">
        <f>B363/((0)+B$14)</f>
        <v>0.13784093088857544</v>
      </c>
      <c r="D363">
        <v>0.13784093088857544</v>
      </c>
      <c r="M363" s="1" t="s">
        <v>69</v>
      </c>
      <c r="N363">
        <v>0.74586057140651951</v>
      </c>
    </row>
    <row r="364" spans="1:14" x14ac:dyDescent="0.25">
      <c r="A364" s="1" t="s">
        <v>70</v>
      </c>
      <c r="B364">
        <v>0.63583789999999996</v>
      </c>
      <c r="C364">
        <f>B364/((0)+B$15)</f>
        <v>3.3468675650068426E-2</v>
      </c>
      <c r="D364">
        <v>3.3468675650068426E-2</v>
      </c>
      <c r="M364" s="1" t="s">
        <v>209</v>
      </c>
      <c r="N364">
        <v>0.18109980383663013</v>
      </c>
    </row>
    <row r="365" spans="1:14" x14ac:dyDescent="0.25">
      <c r="A365" s="1" t="s">
        <v>71</v>
      </c>
      <c r="B365">
        <f>(16/(2*B$15))*B364</f>
        <v>0.26774940520054741</v>
      </c>
      <c r="M365" s="1" t="s">
        <v>210</v>
      </c>
      <c r="N365">
        <f>SUM(N363:N364)</f>
        <v>0.92696037524314967</v>
      </c>
    </row>
    <row r="366" spans="1:14" x14ac:dyDescent="0.25">
      <c r="A366" s="1" t="s">
        <v>72</v>
      </c>
      <c r="B366">
        <f>(16/(2*B$14))*B363</f>
        <v>1.1027274471086035</v>
      </c>
      <c r="M366" s="1" t="s">
        <v>211</v>
      </c>
      <c r="N366">
        <f>1-(N363+N364)</f>
        <v>7.303962475685033E-2</v>
      </c>
    </row>
    <row r="367" spans="1:14" x14ac:dyDescent="0.25">
      <c r="A367" s="1" t="s">
        <v>73</v>
      </c>
      <c r="B367" s="8">
        <f>SUM(B351:B366)</f>
        <v>99.30544098230915</v>
      </c>
      <c r="C367">
        <f>SUM(C351:C364)</f>
        <v>1.4008186642423395</v>
      </c>
      <c r="D367">
        <f>SUM(D351:D364)</f>
        <v>2.4881575903147799</v>
      </c>
    </row>
    <row r="368" spans="1:14" x14ac:dyDescent="0.25">
      <c r="A368" s="1"/>
      <c r="C368">
        <f>(C363+C364)/2</f>
        <v>8.5654803269321927E-2</v>
      </c>
      <c r="D368">
        <f>(D363+D364)/2</f>
        <v>8.5654803269321927E-2</v>
      </c>
    </row>
    <row r="369" spans="1:15" x14ac:dyDescent="0.25">
      <c r="A369" s="1" t="s">
        <v>111</v>
      </c>
      <c r="C369">
        <f>C367-C368</f>
        <v>1.3151638609730176</v>
      </c>
      <c r="D369">
        <f>D367-D368</f>
        <v>2.4025027870454578</v>
      </c>
    </row>
    <row r="371" spans="1:15" s="6" customFormat="1" x14ac:dyDescent="0.25">
      <c r="A371" s="5" t="s">
        <v>131</v>
      </c>
      <c r="M371" s="5" t="s">
        <v>212</v>
      </c>
    </row>
    <row r="372" spans="1:15" x14ac:dyDescent="0.25">
      <c r="B372" s="1" t="s">
        <v>55</v>
      </c>
      <c r="C372" s="1" t="s">
        <v>110</v>
      </c>
      <c r="D372" s="1" t="s">
        <v>56</v>
      </c>
      <c r="E372" s="24" t="s">
        <v>212</v>
      </c>
      <c r="F372" s="1" t="s">
        <v>112</v>
      </c>
      <c r="I372">
        <f>13/D391</f>
        <v>5.3224145034791963</v>
      </c>
      <c r="M372" s="1" t="s">
        <v>97</v>
      </c>
      <c r="N372">
        <v>3.76323495244833E-2</v>
      </c>
      <c r="O372" s="25">
        <v>0</v>
      </c>
    </row>
    <row r="373" spans="1:15" x14ac:dyDescent="0.25">
      <c r="A373" s="1" t="s">
        <v>57</v>
      </c>
      <c r="B373" s="18">
        <v>0</v>
      </c>
      <c r="C373">
        <f>B373/((2*B$16)+B$2)</f>
        <v>0</v>
      </c>
      <c r="D373">
        <f>C373*2</f>
        <v>0</v>
      </c>
      <c r="E373">
        <f>D373*I$372*(1/2)</f>
        <v>0</v>
      </c>
      <c r="F373" s="1"/>
      <c r="M373" s="1" t="s">
        <v>98</v>
      </c>
      <c r="N373">
        <v>1.9913258798094162E-3</v>
      </c>
      <c r="O373" s="25">
        <v>2.0734607547999123E-3</v>
      </c>
    </row>
    <row r="374" spans="1:15" x14ac:dyDescent="0.25">
      <c r="A374" s="1" t="s">
        <v>58</v>
      </c>
      <c r="B374" s="18">
        <v>3.1125980000000001E-2</v>
      </c>
      <c r="C374">
        <f>B374/((2*B$16)+B$3)</f>
        <v>3.895714536033443E-4</v>
      </c>
      <c r="D374">
        <f>C374*2</f>
        <v>7.791429072066886E-4</v>
      </c>
      <c r="E374">
        <f t="shared" ref="E374" si="17">D374*I$372*(1/2)</f>
        <v>2.0734607547999123E-3</v>
      </c>
      <c r="F374" s="1" t="s">
        <v>113</v>
      </c>
      <c r="I374" s="2">
        <f>D386*I372</f>
        <v>0.20367242509510777</v>
      </c>
      <c r="M374" s="1" t="s">
        <v>99</v>
      </c>
      <c r="N374">
        <v>6.0501323925112984E-3</v>
      </c>
      <c r="O374" s="25">
        <v>9.2223331985924438E-3</v>
      </c>
    </row>
    <row r="375" spans="1:15" x14ac:dyDescent="0.25">
      <c r="A375" s="1" t="s">
        <v>59</v>
      </c>
      <c r="B375" s="18">
        <v>8.8335689999999994E-2</v>
      </c>
      <c r="C375">
        <f>B375/((3*B$16)+2*B$4)</f>
        <v>8.6636743460734983E-4</v>
      </c>
      <c r="D375">
        <f>C375*3</f>
        <v>2.5991023038220494E-3</v>
      </c>
      <c r="E375">
        <f>D375*I$372*(2/3)</f>
        <v>9.2223331985924438E-3</v>
      </c>
      <c r="F375" s="1" t="s">
        <v>114</v>
      </c>
      <c r="I375" s="2">
        <f>D385*I372</f>
        <v>0.72438661946879757</v>
      </c>
      <c r="M375" s="1" t="s">
        <v>100</v>
      </c>
      <c r="N375">
        <v>0</v>
      </c>
      <c r="O375" s="25">
        <v>0</v>
      </c>
    </row>
    <row r="376" spans="1:15" x14ac:dyDescent="0.25">
      <c r="A376" s="1" t="s">
        <v>60</v>
      </c>
      <c r="B376" s="18">
        <v>0</v>
      </c>
      <c r="C376">
        <f>B376/((3*B$16)+2*B$5)</f>
        <v>0</v>
      </c>
      <c r="D376">
        <f>C376*3</f>
        <v>0</v>
      </c>
      <c r="E376">
        <f>D376*I$372*(2/3)</f>
        <v>0</v>
      </c>
      <c r="F376" s="1"/>
      <c r="M376" s="1" t="s">
        <v>101</v>
      </c>
      <c r="N376">
        <v>3.4453625205322198E-2</v>
      </c>
      <c r="O376" s="25">
        <v>3.8848462294710923E-2</v>
      </c>
    </row>
    <row r="377" spans="1:15" x14ac:dyDescent="0.25">
      <c r="A377" s="1" t="s">
        <v>61</v>
      </c>
      <c r="B377" s="18">
        <v>0.52439150000000001</v>
      </c>
      <c r="C377">
        <f>B377/((B$16)+B$6)</f>
        <v>7.2990298424363909E-3</v>
      </c>
      <c r="D377">
        <f t="shared" ref="D377:D382" si="18">C377*1</f>
        <v>7.2990298424363909E-3</v>
      </c>
      <c r="E377">
        <f>D377*I$372*(1/1)</f>
        <v>3.8848462294710923E-2</v>
      </c>
      <c r="F377" s="1" t="s">
        <v>115</v>
      </c>
      <c r="M377" s="1" t="s">
        <v>102</v>
      </c>
      <c r="N377">
        <v>0</v>
      </c>
      <c r="O377" s="25">
        <v>0</v>
      </c>
    </row>
    <row r="378" spans="1:15" x14ac:dyDescent="0.25">
      <c r="A378" s="1" t="s">
        <v>62</v>
      </c>
      <c r="B378" s="18">
        <v>0</v>
      </c>
      <c r="C378">
        <f>B378/((B$16)+B$7)</f>
        <v>0</v>
      </c>
      <c r="D378">
        <f t="shared" si="18"/>
        <v>0</v>
      </c>
      <c r="E378">
        <f>D378*I$372*(1/1)</f>
        <v>0</v>
      </c>
      <c r="M378" s="1" t="s">
        <v>103</v>
      </c>
      <c r="N378">
        <v>7.1607471644865401E-3</v>
      </c>
      <c r="O378" s="25">
        <v>8.263037952112938E-3</v>
      </c>
    </row>
    <row r="379" spans="1:15" x14ac:dyDescent="0.25">
      <c r="A379" s="1" t="s">
        <v>63</v>
      </c>
      <c r="B379" s="18">
        <v>6.2571879999999996E-2</v>
      </c>
      <c r="C379">
        <f>B379/((B$16)+B$8)</f>
        <v>1.5524980150853512E-3</v>
      </c>
      <c r="D379">
        <f t="shared" si="18"/>
        <v>1.5524980150853512E-3</v>
      </c>
      <c r="E379">
        <f>D379*I$372*(1/1)</f>
        <v>8.263037952112938E-3</v>
      </c>
      <c r="M379" s="1" t="s">
        <v>104</v>
      </c>
      <c r="N379">
        <v>4.4471734690606999</v>
      </c>
      <c r="O379" s="25">
        <v>5.0654281680160773</v>
      </c>
    </row>
    <row r="380" spans="1:15" x14ac:dyDescent="0.25">
      <c r="A380" s="1" t="s">
        <v>64</v>
      </c>
      <c r="B380" s="18">
        <v>53.369390000000003</v>
      </c>
      <c r="C380">
        <f>B380/((B$16)+B$9)</f>
        <v>0.9517162116375697</v>
      </c>
      <c r="D380">
        <f t="shared" si="18"/>
        <v>0.9517162116375697</v>
      </c>
      <c r="E380">
        <f>D380*I$372*(1/1)</f>
        <v>5.0654281680160773</v>
      </c>
      <c r="M380" s="1" t="s">
        <v>105</v>
      </c>
      <c r="N380">
        <v>2.8182788464567381E-2</v>
      </c>
      <c r="O380" s="25">
        <v>3.1508601116156568E-2</v>
      </c>
    </row>
    <row r="381" spans="1:15" x14ac:dyDescent="0.25">
      <c r="A381" s="1" t="s">
        <v>65</v>
      </c>
      <c r="B381" s="18">
        <v>0.18345729999999999</v>
      </c>
      <c r="C381">
        <f>B381/((B$16)+2*B$10)</f>
        <v>2.9599912873715288E-3</v>
      </c>
      <c r="D381">
        <f t="shared" si="18"/>
        <v>2.9599912873715288E-3</v>
      </c>
      <c r="E381">
        <f>D381*I$372*(2/1)</f>
        <v>3.1508601116156568E-2</v>
      </c>
      <c r="M381" s="1" t="s">
        <v>106</v>
      </c>
      <c r="N381">
        <v>7.1930826030504004E-3</v>
      </c>
      <c r="O381" s="25">
        <v>1.0160957836800263E-3</v>
      </c>
    </row>
    <row r="382" spans="1:15" x14ac:dyDescent="0.25">
      <c r="A382" s="1" t="s">
        <v>66</v>
      </c>
      <c r="B382" s="18">
        <v>8.9920910000000007E-3</v>
      </c>
      <c r="C382">
        <f>B382/((B$16)+2*B$11)</f>
        <v>9.5454401664490538E-5</v>
      </c>
      <c r="D382">
        <f t="shared" si="18"/>
        <v>9.5454401664490538E-5</v>
      </c>
      <c r="E382">
        <f>D382*I$372*(2/1)</f>
        <v>1.0160957836800263E-3</v>
      </c>
      <c r="M382" s="1" t="s">
        <v>107</v>
      </c>
      <c r="N382">
        <v>2.9568446770149599</v>
      </c>
      <c r="O382" s="25">
        <v>2.9556752158790953</v>
      </c>
    </row>
    <row r="383" spans="1:15" x14ac:dyDescent="0.25">
      <c r="A383" s="1" t="s">
        <v>67</v>
      </c>
      <c r="B383" s="18">
        <v>39.412320000000001</v>
      </c>
      <c r="C383">
        <f>B383/((5*B$16)+(2*B$12))</f>
        <v>0.27766300557265944</v>
      </c>
      <c r="D383">
        <f>C383*5</f>
        <v>1.3883150278632972</v>
      </c>
      <c r="E383">
        <f>D383*I$372*(2/5)</f>
        <v>2.9556752158790953</v>
      </c>
      <c r="M383" s="1" t="s">
        <v>68</v>
      </c>
      <c r="N383">
        <v>7.1930826030504004E-3</v>
      </c>
      <c r="O383" s="25">
        <v>0</v>
      </c>
    </row>
    <row r="384" spans="1:15" x14ac:dyDescent="0.25">
      <c r="A384" s="1" t="s">
        <v>68</v>
      </c>
      <c r="B384" s="18">
        <v>0.14303389999999999</v>
      </c>
      <c r="C384">
        <f>B384/((0)+B$13)</f>
        <v>4.4689714428544644E-3</v>
      </c>
      <c r="D384">
        <f>C384*0</f>
        <v>0</v>
      </c>
      <c r="E384">
        <f>D384*I$372*(0)</f>
        <v>0</v>
      </c>
      <c r="M384" s="1" t="s">
        <v>208</v>
      </c>
      <c r="N384">
        <f>SUM(N372:N383)</f>
        <v>7.5338752799129409</v>
      </c>
      <c r="O384" s="25">
        <f>SUM(O372:O383)</f>
        <v>8.1120353749952265</v>
      </c>
    </row>
    <row r="385" spans="1:15" x14ac:dyDescent="0.25">
      <c r="A385" s="1" t="s">
        <v>69</v>
      </c>
      <c r="B385" s="18">
        <v>4.8247850000000003</v>
      </c>
      <c r="C385">
        <f>B385/((0)+B$14)</f>
        <v>0.13610112834978844</v>
      </c>
      <c r="D385">
        <v>0.13610112834978844</v>
      </c>
      <c r="M385" s="1" t="s">
        <v>69</v>
      </c>
      <c r="N385">
        <v>0.72438661946879757</v>
      </c>
      <c r="O385" s="25">
        <v>0.72438661946879757</v>
      </c>
    </row>
    <row r="386" spans="1:15" x14ac:dyDescent="0.25">
      <c r="A386" s="1" t="s">
        <v>70</v>
      </c>
      <c r="B386" s="18">
        <v>0.72699499999999995</v>
      </c>
      <c r="C386">
        <f>B386/((0)+B$15)</f>
        <v>3.8266922833982517E-2</v>
      </c>
      <c r="D386">
        <v>3.8266922833982517E-2</v>
      </c>
      <c r="M386" s="1" t="s">
        <v>209</v>
      </c>
      <c r="N386">
        <v>0.20367242509510777</v>
      </c>
      <c r="O386" s="25">
        <v>0.20367242509510777</v>
      </c>
    </row>
    <row r="387" spans="1:15" x14ac:dyDescent="0.25">
      <c r="A387" s="1" t="s">
        <v>71</v>
      </c>
      <c r="B387" s="18">
        <f>(16/(2*B$15))*B386</f>
        <v>0.30613538267186019</v>
      </c>
      <c r="M387" s="1" t="s">
        <v>210</v>
      </c>
      <c r="N387">
        <f>SUM(N385:N386)</f>
        <v>0.92805904456390531</v>
      </c>
      <c r="O387" s="25">
        <f>SUM(O385:O386)</f>
        <v>0.92805904456390531</v>
      </c>
    </row>
    <row r="388" spans="1:15" x14ac:dyDescent="0.25">
      <c r="A388" s="1" t="s">
        <v>72</v>
      </c>
      <c r="B388" s="18">
        <f>(16/(2*B$14))*B385</f>
        <v>1.0888090267983075</v>
      </c>
      <c r="M388" s="1" t="s">
        <v>211</v>
      </c>
      <c r="N388">
        <f>1-(N385+N386)</f>
        <v>7.1940955436094689E-2</v>
      </c>
      <c r="O388" s="25">
        <f>1-(O385+O386)</f>
        <v>7.1940955436094689E-2</v>
      </c>
    </row>
    <row r="389" spans="1:15" x14ac:dyDescent="0.25">
      <c r="A389" s="1" t="s">
        <v>73</v>
      </c>
      <c r="B389" s="25">
        <f>SUM(B373:B388)</f>
        <v>100.77034275047018</v>
      </c>
      <c r="C389">
        <f>SUM(C373:C386)</f>
        <v>1.421379152271623</v>
      </c>
      <c r="D389">
        <f>SUM(D373:D386)</f>
        <v>2.5296845094422249</v>
      </c>
    </row>
    <row r="390" spans="1:15" x14ac:dyDescent="0.25">
      <c r="A390" s="1"/>
      <c r="C390">
        <f>(C385+C386)/2</f>
        <v>8.7184025591885483E-2</v>
      </c>
      <c r="D390">
        <f>(D385+D386)/2</f>
        <v>8.7184025591885483E-2</v>
      </c>
    </row>
    <row r="391" spans="1:15" x14ac:dyDescent="0.25">
      <c r="A391" s="1" t="s">
        <v>111</v>
      </c>
      <c r="C391">
        <f>C389-C390</f>
        <v>1.3341951266797376</v>
      </c>
      <c r="D391">
        <f>D389-D390</f>
        <v>2.4425004838503392</v>
      </c>
    </row>
    <row r="393" spans="1:15" s="6" customFormat="1" x14ac:dyDescent="0.25">
      <c r="A393" s="5" t="s">
        <v>132</v>
      </c>
      <c r="M393" s="5" t="s">
        <v>212</v>
      </c>
    </row>
    <row r="394" spans="1:15" x14ac:dyDescent="0.25">
      <c r="B394" s="1" t="s">
        <v>55</v>
      </c>
      <c r="C394" s="1" t="s">
        <v>110</v>
      </c>
      <c r="D394" s="1" t="s">
        <v>56</v>
      </c>
      <c r="F394" s="1" t="s">
        <v>112</v>
      </c>
      <c r="I394">
        <f>13/D413</f>
        <v>5.432281077675019</v>
      </c>
      <c r="M394" s="1" t="s">
        <v>97</v>
      </c>
      <c r="N394">
        <v>4.6237639477022349E-2</v>
      </c>
    </row>
    <row r="395" spans="1:15" x14ac:dyDescent="0.25">
      <c r="A395" s="1" t="s">
        <v>57</v>
      </c>
      <c r="B395">
        <v>0</v>
      </c>
      <c r="C395">
        <f>B395/((2*B$16)+B$2)</f>
        <v>0</v>
      </c>
      <c r="D395">
        <f>C395*2</f>
        <v>0</v>
      </c>
      <c r="F395" s="1"/>
      <c r="M395" s="1" t="s">
        <v>98</v>
      </c>
      <c r="N395">
        <v>8.6749919287144057E-3</v>
      </c>
    </row>
    <row r="396" spans="1:15" x14ac:dyDescent="0.25">
      <c r="A396" s="1" t="s">
        <v>58</v>
      </c>
      <c r="B396">
        <v>0.14109469999999999</v>
      </c>
      <c r="C396">
        <f>B396/((2*B$16)+B$3)</f>
        <v>1.7659353175298504E-3</v>
      </c>
      <c r="D396">
        <f>C396*2</f>
        <v>3.5318706350597009E-3</v>
      </c>
      <c r="F396" s="1" t="s">
        <v>113</v>
      </c>
      <c r="I396" s="2">
        <f>D408*I394</f>
        <v>0.21221750173052042</v>
      </c>
      <c r="M396" s="1" t="s">
        <v>99</v>
      </c>
      <c r="N396">
        <v>7.2569934825670642E-3</v>
      </c>
    </row>
    <row r="397" spans="1:15" x14ac:dyDescent="0.25">
      <c r="A397" s="1" t="s">
        <v>59</v>
      </c>
      <c r="B397">
        <v>0.1088146</v>
      </c>
      <c r="C397">
        <f>B397/((3*B$16)+2*B$4)</f>
        <v>1.0672178578083778E-3</v>
      </c>
      <c r="D397">
        <f>C397*3</f>
        <v>3.2016535734251334E-3</v>
      </c>
      <c r="F397" s="1" t="s">
        <v>114</v>
      </c>
      <c r="I397" s="2">
        <f>D407*I394</f>
        <v>0.83767505805229125</v>
      </c>
      <c r="M397" s="1" t="s">
        <v>100</v>
      </c>
      <c r="N397">
        <v>6.4104695509449128E-4</v>
      </c>
    </row>
    <row r="398" spans="1:15" x14ac:dyDescent="0.25">
      <c r="A398" s="1" t="s">
        <v>60</v>
      </c>
      <c r="B398">
        <v>1.0981889999999999E-2</v>
      </c>
      <c r="C398">
        <f>B398/((3*B$16)+2*B$5)</f>
        <v>7.2254505260249089E-5</v>
      </c>
      <c r="D398">
        <f>C398*3</f>
        <v>2.1676351578074727E-4</v>
      </c>
      <c r="F398" s="1"/>
      <c r="M398" s="1" t="s">
        <v>101</v>
      </c>
      <c r="N398">
        <v>5.0930841059202613E-2</v>
      </c>
    </row>
    <row r="399" spans="1:15" x14ac:dyDescent="0.25">
      <c r="A399" s="1" t="s">
        <v>61</v>
      </c>
      <c r="B399">
        <v>0.75519639999999999</v>
      </c>
      <c r="C399">
        <f>B399/((B$16)+B$6)</f>
        <v>1.0511614052669673E-2</v>
      </c>
      <c r="D399">
        <f t="shared" ref="D399:D404" si="19">C399*1</f>
        <v>1.0511614052669673E-2</v>
      </c>
      <c r="F399" s="1" t="s">
        <v>115</v>
      </c>
      <c r="M399" s="1" t="s">
        <v>102</v>
      </c>
      <c r="N399">
        <v>0</v>
      </c>
    </row>
    <row r="400" spans="1:15" x14ac:dyDescent="0.25">
      <c r="A400" s="1" t="s">
        <v>62</v>
      </c>
      <c r="B400">
        <v>0</v>
      </c>
      <c r="C400">
        <f>B400/((B$16)+B$7)</f>
        <v>0</v>
      </c>
      <c r="D400">
        <f t="shared" si="19"/>
        <v>0</v>
      </c>
      <c r="M400" s="1" t="s">
        <v>103</v>
      </c>
      <c r="N400">
        <v>3.9131875433506139E-3</v>
      </c>
    </row>
    <row r="401" spans="1:14" x14ac:dyDescent="0.25">
      <c r="A401" s="1" t="s">
        <v>63</v>
      </c>
      <c r="B401">
        <v>3.2938759999999997E-2</v>
      </c>
      <c r="C401">
        <f>B401/((B$16)+B$8)</f>
        <v>8.1725784041286218E-4</v>
      </c>
      <c r="D401">
        <f t="shared" si="19"/>
        <v>8.1725784041286218E-4</v>
      </c>
      <c r="M401" s="1" t="s">
        <v>104</v>
      </c>
      <c r="N401">
        <v>4.4358669185602073</v>
      </c>
    </row>
    <row r="402" spans="1:14" x14ac:dyDescent="0.25">
      <c r="A402" s="1" t="s">
        <v>64</v>
      </c>
      <c r="B402">
        <v>51.962589999999999</v>
      </c>
      <c r="C402">
        <f>B402/((B$16)+B$9)</f>
        <v>0.92662927760044211</v>
      </c>
      <c r="D402">
        <f t="shared" si="19"/>
        <v>0.92662927760044211</v>
      </c>
      <c r="M402" s="1" t="s">
        <v>105</v>
      </c>
      <c r="N402">
        <v>2.3998100383880755E-2</v>
      </c>
    </row>
    <row r="403" spans="1:14" x14ac:dyDescent="0.25">
      <c r="A403" s="1" t="s">
        <v>65</v>
      </c>
      <c r="B403">
        <v>0.15216830000000001</v>
      </c>
      <c r="C403">
        <f>B403/((B$16)+2*B$10)</f>
        <v>2.4551590054695946E-3</v>
      </c>
      <c r="D403">
        <f t="shared" si="19"/>
        <v>2.4551590054695946E-3</v>
      </c>
      <c r="M403" s="1" t="s">
        <v>106</v>
      </c>
      <c r="N403">
        <v>6.5020327142223337E-3</v>
      </c>
    </row>
    <row r="404" spans="1:14" x14ac:dyDescent="0.25">
      <c r="A404" s="1" t="s">
        <v>66</v>
      </c>
      <c r="B404">
        <v>4.0895960000000002E-2</v>
      </c>
      <c r="C404">
        <f>B404/((B$16)+2*B$11)</f>
        <v>4.3412587709520934E-4</v>
      </c>
      <c r="D404">
        <f t="shared" si="19"/>
        <v>4.3412587709520934E-4</v>
      </c>
      <c r="M404" s="1" t="s">
        <v>107</v>
      </c>
      <c r="N404">
        <v>2.9427819794749812</v>
      </c>
    </row>
    <row r="405" spans="1:14" x14ac:dyDescent="0.25">
      <c r="A405" s="1" t="s">
        <v>67</v>
      </c>
      <c r="B405">
        <v>38.286830000000002</v>
      </c>
      <c r="C405">
        <f>B405/((5*B$16)+(2*B$12))</f>
        <v>0.26973383682182284</v>
      </c>
      <c r="D405">
        <f>C405*5</f>
        <v>1.3486691841091143</v>
      </c>
      <c r="M405" s="1" t="s">
        <v>68</v>
      </c>
      <c r="N405">
        <v>8.3544300422622921E-3</v>
      </c>
    </row>
    <row r="406" spans="1:14" x14ac:dyDescent="0.25">
      <c r="A406" s="1" t="s">
        <v>68</v>
      </c>
      <c r="B406">
        <v>0.1560047</v>
      </c>
      <c r="C406">
        <f>B406/((0)+B$13)</f>
        <v>4.8742329563206893E-3</v>
      </c>
      <c r="D406">
        <f>C406*0</f>
        <v>0</v>
      </c>
      <c r="M406" s="1" t="s">
        <v>208</v>
      </c>
      <c r="N406">
        <f>SUM(N394:N405)</f>
        <v>7.5351581616215055</v>
      </c>
    </row>
    <row r="407" spans="1:14" x14ac:dyDescent="0.25">
      <c r="A407" s="1" t="s">
        <v>69</v>
      </c>
      <c r="B407">
        <v>5.4665030000000003</v>
      </c>
      <c r="C407">
        <f>B407/((0)+B$14)</f>
        <v>0.15420318758815232</v>
      </c>
      <c r="D407">
        <v>0.15420318758815232</v>
      </c>
      <c r="M407" s="1" t="s">
        <v>69</v>
      </c>
      <c r="N407">
        <v>0.83767505805229125</v>
      </c>
    </row>
    <row r="408" spans="1:14" x14ac:dyDescent="0.25">
      <c r="A408" s="1" t="s">
        <v>70</v>
      </c>
      <c r="B408">
        <v>0.7421759</v>
      </c>
      <c r="C408">
        <f>B408/((0)+B$15)</f>
        <v>3.9066001684387827E-2</v>
      </c>
      <c r="D408">
        <v>3.9066001684387827E-2</v>
      </c>
      <c r="M408" s="1" t="s">
        <v>209</v>
      </c>
      <c r="N408">
        <v>0.21221750173052042</v>
      </c>
    </row>
    <row r="409" spans="1:14" x14ac:dyDescent="0.25">
      <c r="A409" s="1" t="s">
        <v>71</v>
      </c>
      <c r="B409">
        <f>(16/(2*B$15))*B408</f>
        <v>0.31252801347510262</v>
      </c>
      <c r="M409" s="1" t="s">
        <v>210</v>
      </c>
      <c r="N409">
        <f>SUM(N407:N408)</f>
        <v>1.0498925597828117</v>
      </c>
    </row>
    <row r="410" spans="1:14" x14ac:dyDescent="0.25">
      <c r="A410" s="1" t="s">
        <v>72</v>
      </c>
      <c r="B410">
        <f>(16/(2*B$14))*B407</f>
        <v>1.2336255007052186</v>
      </c>
      <c r="M410" s="1" t="s">
        <v>211</v>
      </c>
      <c r="N410">
        <v>0</v>
      </c>
    </row>
    <row r="411" spans="1:14" x14ac:dyDescent="0.25">
      <c r="A411" s="1" t="s">
        <v>73</v>
      </c>
      <c r="B411" s="8">
        <f>SUM(B395:B410)</f>
        <v>99.402347724180331</v>
      </c>
      <c r="C411">
        <f>SUM(C395:C408)</f>
        <v>1.4116301011073715</v>
      </c>
      <c r="D411">
        <f>SUM(D395:D408)</f>
        <v>2.4897360954820096</v>
      </c>
    </row>
    <row r="412" spans="1:14" x14ac:dyDescent="0.25">
      <c r="A412" s="1"/>
      <c r="C412">
        <f>(C407+C408)/2</f>
        <v>9.6634594636270083E-2</v>
      </c>
      <c r="D412">
        <f>(D407+D408)/2</f>
        <v>9.6634594636270083E-2</v>
      </c>
    </row>
    <row r="413" spans="1:14" x14ac:dyDescent="0.25">
      <c r="A413" s="1" t="s">
        <v>111</v>
      </c>
      <c r="C413">
        <f>C411-C412</f>
        <v>1.3149955064711014</v>
      </c>
      <c r="D413">
        <f>D411-D412</f>
        <v>2.3931015008457397</v>
      </c>
    </row>
    <row r="415" spans="1:14" s="6" customFormat="1" x14ac:dyDescent="0.25">
      <c r="A415" s="5" t="s">
        <v>133</v>
      </c>
      <c r="M415" s="5" t="s">
        <v>212</v>
      </c>
    </row>
    <row r="416" spans="1:14" x14ac:dyDescent="0.25">
      <c r="B416" s="1" t="s">
        <v>55</v>
      </c>
      <c r="C416" s="1" t="s">
        <v>110</v>
      </c>
      <c r="D416" s="1" t="s">
        <v>56</v>
      </c>
      <c r="F416" s="1" t="s">
        <v>112</v>
      </c>
      <c r="I416">
        <f>13/D435</f>
        <v>6.1528424876580941</v>
      </c>
      <c r="M416" s="1" t="s">
        <v>97</v>
      </c>
    </row>
    <row r="417" spans="1:14" x14ac:dyDescent="0.25">
      <c r="A417" s="1" t="s">
        <v>57</v>
      </c>
      <c r="B417">
        <v>0</v>
      </c>
      <c r="C417">
        <f>B417/((2*B$16)+B$2)</f>
        <v>0</v>
      </c>
      <c r="D417">
        <f>C417*2</f>
        <v>0</v>
      </c>
      <c r="F417" s="1"/>
      <c r="M417" s="1" t="s">
        <v>98</v>
      </c>
    </row>
    <row r="418" spans="1:14" x14ac:dyDescent="0.25">
      <c r="A418" s="1" t="s">
        <v>58</v>
      </c>
      <c r="B418">
        <v>2.210463E-2</v>
      </c>
      <c r="C418">
        <f>B418/((2*B$16)+B$3)</f>
        <v>2.7666061728704101E-4</v>
      </c>
      <c r="D418">
        <f>C418*2</f>
        <v>5.5332123457408201E-4</v>
      </c>
      <c r="F418" s="1" t="s">
        <v>113</v>
      </c>
      <c r="I418" s="2">
        <f>D430*I416</f>
        <v>0.28195447660539658</v>
      </c>
      <c r="M418" s="1" t="s">
        <v>99</v>
      </c>
    </row>
    <row r="419" spans="1:14" x14ac:dyDescent="0.25">
      <c r="A419" s="1" t="s">
        <v>59</v>
      </c>
      <c r="B419">
        <v>8.8559780000000005E-2</v>
      </c>
      <c r="C419">
        <f>B419/((3*B$16)+2*B$4)</f>
        <v>8.6856523572738603E-4</v>
      </c>
      <c r="D419">
        <f>C419*3</f>
        <v>2.6056957071821582E-3</v>
      </c>
      <c r="F419" s="1" t="s">
        <v>114</v>
      </c>
      <c r="I419" s="2">
        <f>D429*I416</f>
        <v>0.73642460523974074</v>
      </c>
      <c r="M419" s="1" t="s">
        <v>100</v>
      </c>
    </row>
    <row r="420" spans="1:14" x14ac:dyDescent="0.25">
      <c r="A420" s="1" t="s">
        <v>60</v>
      </c>
      <c r="B420">
        <v>1.5906489999999999E-2</v>
      </c>
      <c r="C420">
        <f>B420/((3*B$16)+2*B$5)</f>
        <v>1.0465553428208619E-4</v>
      </c>
      <c r="D420">
        <f>C420*3</f>
        <v>3.1396660284625859E-4</v>
      </c>
      <c r="F420" s="1"/>
      <c r="M420" s="1" t="s">
        <v>101</v>
      </c>
    </row>
    <row r="421" spans="1:14" x14ac:dyDescent="0.25">
      <c r="A421" s="1" t="s">
        <v>61</v>
      </c>
      <c r="B421">
        <v>0.39211299999999999</v>
      </c>
      <c r="C421">
        <f>B421/((B$16)+B$6)</f>
        <v>5.4578392071710936E-3</v>
      </c>
      <c r="D421">
        <f t="shared" ref="D421:D426" si="20">C421*1</f>
        <v>5.4578392071710936E-3</v>
      </c>
      <c r="F421" s="1" t="s">
        <v>115</v>
      </c>
      <c r="M421" s="1" t="s">
        <v>102</v>
      </c>
    </row>
    <row r="422" spans="1:14" x14ac:dyDescent="0.25">
      <c r="A422" s="1" t="s">
        <v>62</v>
      </c>
      <c r="B422">
        <v>0</v>
      </c>
      <c r="C422">
        <f>B422/((B$16)+B$7)</f>
        <v>0</v>
      </c>
      <c r="D422">
        <f t="shared" si="20"/>
        <v>0</v>
      </c>
      <c r="M422" s="1" t="s">
        <v>103</v>
      </c>
    </row>
    <row r="423" spans="1:14" x14ac:dyDescent="0.25">
      <c r="A423" s="1" t="s">
        <v>63</v>
      </c>
      <c r="B423">
        <v>2.83944E-2</v>
      </c>
      <c r="C423">
        <f>B423/((B$16)+B$8)</f>
        <v>7.0450575625248112E-4</v>
      </c>
      <c r="D423">
        <f t="shared" si="20"/>
        <v>7.0450575625248112E-4</v>
      </c>
      <c r="M423" s="1" t="s">
        <v>104</v>
      </c>
    </row>
    <row r="424" spans="1:14" x14ac:dyDescent="0.25">
      <c r="A424" s="1" t="s">
        <v>64</v>
      </c>
      <c r="B424">
        <v>48.507219999999997</v>
      </c>
      <c r="C424">
        <f>B424/((B$16)+B$9)</f>
        <v>0.86501096706314518</v>
      </c>
      <c r="D424">
        <f t="shared" si="20"/>
        <v>0.86501096706314518</v>
      </c>
      <c r="M424" s="1" t="s">
        <v>105</v>
      </c>
    </row>
    <row r="425" spans="1:14" x14ac:dyDescent="0.25">
      <c r="A425" s="1" t="s">
        <v>65</v>
      </c>
      <c r="B425">
        <v>8.0379989999999998E-2</v>
      </c>
      <c r="C425">
        <f>B425/((B$16)+2*B$10)</f>
        <v>1.2968907210506783E-3</v>
      </c>
      <c r="D425">
        <f t="shared" si="20"/>
        <v>1.2968907210506783E-3</v>
      </c>
      <c r="M425" s="1" t="s">
        <v>106</v>
      </c>
    </row>
    <row r="426" spans="1:14" x14ac:dyDescent="0.25">
      <c r="A426" s="1" t="s">
        <v>66</v>
      </c>
      <c r="B426">
        <v>9.3343990000000002E-2</v>
      </c>
      <c r="C426">
        <f>B426/((B$16)+2*B$11)</f>
        <v>9.9088128828168963E-4</v>
      </c>
      <c r="D426">
        <f t="shared" si="20"/>
        <v>9.9088128828168963E-4</v>
      </c>
      <c r="M426" s="1" t="s">
        <v>107</v>
      </c>
    </row>
    <row r="427" spans="1:14" x14ac:dyDescent="0.25">
      <c r="A427" s="1" t="s">
        <v>67</v>
      </c>
      <c r="B427">
        <v>32.736420000000003</v>
      </c>
      <c r="C427">
        <f>B427/((5*B$16)+(2*B$12))</f>
        <v>0.23063074614457915</v>
      </c>
      <c r="D427">
        <f>C427*5</f>
        <v>1.1531537307228958</v>
      </c>
      <c r="M427" s="1" t="s">
        <v>68</v>
      </c>
    </row>
    <row r="428" spans="1:14" x14ac:dyDescent="0.25">
      <c r="A428" s="1" t="s">
        <v>68</v>
      </c>
      <c r="B428">
        <v>9.0299870000000004E-2</v>
      </c>
      <c r="C428">
        <f>B428/((0)+B$13)</f>
        <v>2.8213419358870213E-3</v>
      </c>
      <c r="D428">
        <f>C428*0</f>
        <v>0</v>
      </c>
      <c r="M428" s="1" t="s">
        <v>208</v>
      </c>
      <c r="N428">
        <f>SUM(N416:N427)</f>
        <v>0</v>
      </c>
    </row>
    <row r="429" spans="1:14" x14ac:dyDescent="0.25">
      <c r="A429" s="1" t="s">
        <v>69</v>
      </c>
      <c r="B429">
        <v>4.2429579999999998</v>
      </c>
      <c r="C429">
        <f>B429/((0)+B$14)</f>
        <v>0.11968851904090266</v>
      </c>
      <c r="D429">
        <v>0.11968851904090266</v>
      </c>
      <c r="M429" s="1" t="s">
        <v>69</v>
      </c>
      <c r="N429">
        <v>0.73642460523974074</v>
      </c>
    </row>
    <row r="430" spans="1:14" x14ac:dyDescent="0.25">
      <c r="A430" s="1" t="s">
        <v>70</v>
      </c>
      <c r="B430">
        <v>0.87058480000000005</v>
      </c>
      <c r="C430">
        <f>B430/((0)+B$15)</f>
        <v>4.5825076323823558E-2</v>
      </c>
      <c r="D430">
        <v>4.5825076323823558E-2</v>
      </c>
      <c r="M430" s="1" t="s">
        <v>209</v>
      </c>
      <c r="N430">
        <v>0.28195447660539658</v>
      </c>
    </row>
    <row r="431" spans="1:14" x14ac:dyDescent="0.25">
      <c r="A431" s="1" t="s">
        <v>71</v>
      </c>
      <c r="B431">
        <f>(16/(2*B$15))*B430</f>
        <v>0.36660061059058852</v>
      </c>
      <c r="M431" s="1" t="s">
        <v>210</v>
      </c>
      <c r="N431">
        <f>SUM(N429:N430)</f>
        <v>1.0183790818451373</v>
      </c>
    </row>
    <row r="432" spans="1:14" x14ac:dyDescent="0.25">
      <c r="A432" s="1" t="s">
        <v>72</v>
      </c>
      <c r="B432">
        <f>(16/(2*B$14))*B429</f>
        <v>0.95750815232722131</v>
      </c>
      <c r="M432" s="1" t="s">
        <v>211</v>
      </c>
      <c r="N432">
        <f>1-(N429+N430)</f>
        <v>-1.8379081845137257E-2</v>
      </c>
    </row>
    <row r="433" spans="1:13" x14ac:dyDescent="0.25">
      <c r="A433" s="1" t="s">
        <v>73</v>
      </c>
      <c r="B433">
        <f>SUM(B417:B432)</f>
        <v>88.492393712917817</v>
      </c>
      <c r="C433">
        <f>SUM(C417:C430)</f>
        <v>1.2736766488683902</v>
      </c>
      <c r="D433">
        <f>SUM(D417:D430)</f>
        <v>2.1956013936681256</v>
      </c>
    </row>
    <row r="434" spans="1:13" x14ac:dyDescent="0.25">
      <c r="A434" s="1"/>
      <c r="C434">
        <f>(C429+C430)/2</f>
        <v>8.2756797682363104E-2</v>
      </c>
      <c r="D434">
        <f>(D429+D430)/2</f>
        <v>8.2756797682363104E-2</v>
      </c>
    </row>
    <row r="435" spans="1:13" x14ac:dyDescent="0.25">
      <c r="A435" s="1" t="s">
        <v>111</v>
      </c>
      <c r="C435">
        <f>C433-C434</f>
        <v>1.1909198511860271</v>
      </c>
      <c r="D435">
        <f>D433-D434</f>
        <v>2.1128445959857625</v>
      </c>
    </row>
    <row r="437" spans="1:13" s="6" customFormat="1" x14ac:dyDescent="0.25">
      <c r="A437" s="5" t="s">
        <v>134</v>
      </c>
      <c r="M437" s="5" t="s">
        <v>212</v>
      </c>
    </row>
    <row r="438" spans="1:13" x14ac:dyDescent="0.25">
      <c r="B438" s="1" t="s">
        <v>55</v>
      </c>
      <c r="C438" s="1" t="s">
        <v>110</v>
      </c>
      <c r="D438" s="1" t="s">
        <v>56</v>
      </c>
      <c r="F438" s="1" t="s">
        <v>112</v>
      </c>
      <c r="I438">
        <f>13/D457</f>
        <v>5.7638113131418907</v>
      </c>
      <c r="M438" s="1" t="s">
        <v>97</v>
      </c>
    </row>
    <row r="439" spans="1:13" x14ac:dyDescent="0.25">
      <c r="A439" s="1" t="s">
        <v>57</v>
      </c>
      <c r="B439">
        <v>0</v>
      </c>
      <c r="C439">
        <f>B439/((2*B$16)+B$2)</f>
        <v>0</v>
      </c>
      <c r="D439">
        <f>C439*2</f>
        <v>0</v>
      </c>
      <c r="F439" s="1"/>
      <c r="M439" s="1" t="s">
        <v>98</v>
      </c>
    </row>
    <row r="440" spans="1:13" x14ac:dyDescent="0.25">
      <c r="A440" s="1" t="s">
        <v>58</v>
      </c>
      <c r="B440">
        <v>0</v>
      </c>
      <c r="C440">
        <f>B440/((2*B$16)+B$3)</f>
        <v>0</v>
      </c>
      <c r="D440">
        <f>C440*2</f>
        <v>0</v>
      </c>
      <c r="F440" s="1" t="s">
        <v>113</v>
      </c>
      <c r="I440" s="2">
        <f>D452*I438</f>
        <v>0.11482144401426429</v>
      </c>
      <c r="M440" s="1" t="s">
        <v>99</v>
      </c>
    </row>
    <row r="441" spans="1:13" x14ac:dyDescent="0.25">
      <c r="A441" s="1" t="s">
        <v>59</v>
      </c>
      <c r="B441">
        <v>7.5639940000000003E-2</v>
      </c>
      <c r="C441">
        <f>B441/((3*B$16)+2*B$4)</f>
        <v>7.4185168839065922E-4</v>
      </c>
      <c r="D441">
        <f>C441*3</f>
        <v>2.2255550651719778E-3</v>
      </c>
      <c r="F441" s="1" t="s">
        <v>114</v>
      </c>
      <c r="I441" s="2">
        <f>D451*I438</f>
        <v>0.78938460752751893</v>
      </c>
      <c r="M441" s="1" t="s">
        <v>100</v>
      </c>
    </row>
    <row r="442" spans="1:13" x14ac:dyDescent="0.25">
      <c r="A442" s="1" t="s">
        <v>60</v>
      </c>
      <c r="B442">
        <v>0</v>
      </c>
      <c r="C442">
        <f>B442/((3*B$16)+2*B$5)</f>
        <v>0</v>
      </c>
      <c r="D442">
        <f>C442*3</f>
        <v>0</v>
      </c>
      <c r="F442" s="1"/>
      <c r="M442" s="1" t="s">
        <v>101</v>
      </c>
    </row>
    <row r="443" spans="1:13" x14ac:dyDescent="0.25">
      <c r="A443" s="1" t="s">
        <v>61</v>
      </c>
      <c r="B443">
        <v>0.29567830000000001</v>
      </c>
      <c r="C443">
        <f>B443/((B$16)+B$6)</f>
        <v>4.115560102444185E-3</v>
      </c>
      <c r="D443">
        <f t="shared" ref="D443:D448" si="21">C443*1</f>
        <v>4.115560102444185E-3</v>
      </c>
      <c r="F443" s="1" t="s">
        <v>115</v>
      </c>
      <c r="M443" s="1" t="s">
        <v>102</v>
      </c>
    </row>
    <row r="444" spans="1:13" x14ac:dyDescent="0.25">
      <c r="A444" s="1" t="s">
        <v>62</v>
      </c>
      <c r="B444">
        <v>0</v>
      </c>
      <c r="C444">
        <f>B444/((B$16)+B$7)</f>
        <v>0</v>
      </c>
      <c r="D444">
        <f t="shared" si="21"/>
        <v>0</v>
      </c>
      <c r="M444" s="1" t="s">
        <v>103</v>
      </c>
    </row>
    <row r="445" spans="1:13" x14ac:dyDescent="0.25">
      <c r="A445" s="1" t="s">
        <v>63</v>
      </c>
      <c r="B445">
        <v>0.102047</v>
      </c>
      <c r="C445">
        <f>B445/((B$16)+B$8)</f>
        <v>2.53193231441048E-3</v>
      </c>
      <c r="D445">
        <f t="shared" si="21"/>
        <v>2.53193231441048E-3</v>
      </c>
      <c r="M445" s="1" t="s">
        <v>104</v>
      </c>
    </row>
    <row r="446" spans="1:13" x14ac:dyDescent="0.25">
      <c r="A446" s="1" t="s">
        <v>64</v>
      </c>
      <c r="B446">
        <v>51.336440000000003</v>
      </c>
      <c r="C446">
        <f>B446/((B$16)+B$9)</f>
        <v>0.91546338070866839</v>
      </c>
      <c r="D446">
        <f t="shared" si="21"/>
        <v>0.91546338070866839</v>
      </c>
      <c r="M446" s="1" t="s">
        <v>105</v>
      </c>
    </row>
    <row r="447" spans="1:13" x14ac:dyDescent="0.25">
      <c r="A447" s="1" t="s">
        <v>65</v>
      </c>
      <c r="B447">
        <v>0.19243950000000001</v>
      </c>
      <c r="C447">
        <f>B447/((B$16)+2*B$10)</f>
        <v>3.1049145678374935E-3</v>
      </c>
      <c r="D447">
        <f t="shared" si="21"/>
        <v>3.1049145678374935E-3</v>
      </c>
      <c r="M447" s="1" t="s">
        <v>106</v>
      </c>
    </row>
    <row r="448" spans="1:13" x14ac:dyDescent="0.25">
      <c r="A448" s="1" t="s">
        <v>66</v>
      </c>
      <c r="B448">
        <v>6.1036430000000003E-2</v>
      </c>
      <c r="C448">
        <f>B448/((B$16)+2*B$11)</f>
        <v>6.4792448223517304E-4</v>
      </c>
      <c r="D448">
        <f t="shared" si="21"/>
        <v>6.4792448223517304E-4</v>
      </c>
      <c r="M448" s="1" t="s">
        <v>107</v>
      </c>
    </row>
    <row r="449" spans="1:15" x14ac:dyDescent="0.25">
      <c r="A449" s="1" t="s">
        <v>67</v>
      </c>
      <c r="B449">
        <v>35.455219999999997</v>
      </c>
      <c r="C449">
        <f>B449/((5*B$16)+(2*B$12))</f>
        <v>0.24978491366252648</v>
      </c>
      <c r="D449">
        <f>C449*5</f>
        <v>1.2489245683126324</v>
      </c>
      <c r="M449" s="1" t="s">
        <v>68</v>
      </c>
    </row>
    <row r="450" spans="1:15" x14ac:dyDescent="0.25">
      <c r="A450" s="1" t="s">
        <v>68</v>
      </c>
      <c r="B450">
        <v>0.2015034</v>
      </c>
      <c r="C450">
        <f>B450/((0)+B$13)</f>
        <v>6.2958007873523715E-3</v>
      </c>
      <c r="D450">
        <f>C450*0</f>
        <v>0</v>
      </c>
      <c r="M450" s="1" t="s">
        <v>208</v>
      </c>
      <c r="N450">
        <f>SUM(N438:N449)</f>
        <v>0</v>
      </c>
    </row>
    <row r="451" spans="1:15" x14ac:dyDescent="0.25">
      <c r="A451" s="1" t="s">
        <v>69</v>
      </c>
      <c r="B451">
        <v>4.8550659999999999</v>
      </c>
      <c r="C451">
        <f>B451/((0)+B$14)</f>
        <v>0.13695531734837799</v>
      </c>
      <c r="D451">
        <v>0.13695531734837799</v>
      </c>
      <c r="M451" s="1" t="s">
        <v>69</v>
      </c>
      <c r="N451">
        <v>0.78938460752751893</v>
      </c>
    </row>
    <row r="452" spans="1:15" x14ac:dyDescent="0.25">
      <c r="A452" s="1" t="s">
        <v>70</v>
      </c>
      <c r="B452">
        <v>0.37846099999999999</v>
      </c>
      <c r="C452">
        <f>B452/((0)+B$15)</f>
        <v>1.9921096957574481E-2</v>
      </c>
      <c r="D452">
        <v>1.9921096957574481E-2</v>
      </c>
      <c r="M452" s="1" t="s">
        <v>209</v>
      </c>
      <c r="N452">
        <v>0.11482144401426429</v>
      </c>
    </row>
    <row r="453" spans="1:15" x14ac:dyDescent="0.25">
      <c r="A453" s="1" t="s">
        <v>71</v>
      </c>
      <c r="B453">
        <f>(16/(2*B$15))*B452</f>
        <v>0.15936877566059585</v>
      </c>
      <c r="M453" s="1" t="s">
        <v>210</v>
      </c>
      <c r="N453">
        <f>SUM(N451:N452)</f>
        <v>0.90420605154178324</v>
      </c>
    </row>
    <row r="454" spans="1:15" x14ac:dyDescent="0.25">
      <c r="A454" s="1" t="s">
        <v>72</v>
      </c>
      <c r="B454">
        <f>(16/(2*B$14))*B451</f>
        <v>1.0956425387870239</v>
      </c>
      <c r="M454" s="1" t="s">
        <v>211</v>
      </c>
      <c r="N454">
        <f>1-(N451+N452)</f>
        <v>9.579394845821676E-2</v>
      </c>
    </row>
    <row r="455" spans="1:15" x14ac:dyDescent="0.25">
      <c r="A455" s="1" t="s">
        <v>73</v>
      </c>
      <c r="B455">
        <f>SUM(B439:B454)</f>
        <v>94.208542884447624</v>
      </c>
      <c r="C455">
        <f>SUM(C439:C452)</f>
        <v>1.3395626926198176</v>
      </c>
      <c r="D455">
        <f>SUM(D439:D452)</f>
        <v>2.333890249859353</v>
      </c>
    </row>
    <row r="456" spans="1:15" x14ac:dyDescent="0.25">
      <c r="A456" s="1"/>
      <c r="C456">
        <f>(C451+C452)/2</f>
        <v>7.8438207152976239E-2</v>
      </c>
      <c r="D456">
        <f>(D451+D452)/2</f>
        <v>7.8438207152976239E-2</v>
      </c>
    </row>
    <row r="457" spans="1:15" x14ac:dyDescent="0.25">
      <c r="A457" s="1" t="s">
        <v>111</v>
      </c>
      <c r="C457">
        <f>C455-C456</f>
        <v>1.2611244854668413</v>
      </c>
      <c r="D457">
        <f>D455-D456</f>
        <v>2.2554520427063767</v>
      </c>
    </row>
    <row r="459" spans="1:15" s="6" customFormat="1" x14ac:dyDescent="0.25">
      <c r="A459" s="5" t="s">
        <v>135</v>
      </c>
      <c r="M459" s="5" t="s">
        <v>212</v>
      </c>
    </row>
    <row r="460" spans="1:15" x14ac:dyDescent="0.25">
      <c r="B460" s="1" t="s">
        <v>55</v>
      </c>
      <c r="C460" s="1" t="s">
        <v>110</v>
      </c>
      <c r="D460" s="1" t="s">
        <v>56</v>
      </c>
      <c r="E460" s="24" t="s">
        <v>212</v>
      </c>
      <c r="F460" s="1" t="s">
        <v>112</v>
      </c>
      <c r="I460">
        <f>13/D479</f>
        <v>5.4379165970676313</v>
      </c>
      <c r="M460" s="1" t="s">
        <v>97</v>
      </c>
      <c r="N460">
        <v>2.50976498448446E-2</v>
      </c>
      <c r="O460" s="25">
        <v>0</v>
      </c>
    </row>
    <row r="461" spans="1:15" x14ac:dyDescent="0.25">
      <c r="A461" s="1" t="s">
        <v>57</v>
      </c>
      <c r="B461" s="18">
        <v>0</v>
      </c>
      <c r="C461">
        <f>B461/((2*B$16)+B$2)</f>
        <v>0</v>
      </c>
      <c r="D461">
        <f>C461*2</f>
        <v>0</v>
      </c>
      <c r="E461">
        <f>D461*I$460*(1/2)</f>
        <v>0</v>
      </c>
      <c r="F461" s="1"/>
      <c r="M461" s="1" t="s">
        <v>98</v>
      </c>
      <c r="N461">
        <v>0</v>
      </c>
      <c r="O461" s="25">
        <v>0</v>
      </c>
    </row>
    <row r="462" spans="1:15" x14ac:dyDescent="0.25">
      <c r="A462" s="1" t="s">
        <v>58</v>
      </c>
      <c r="B462" s="18">
        <v>0</v>
      </c>
      <c r="C462">
        <f>B462/((2*B$16)+B$3)</f>
        <v>0</v>
      </c>
      <c r="D462">
        <f>C462*2</f>
        <v>0</v>
      </c>
      <c r="E462">
        <f t="shared" ref="E462" si="22">D462*I$460*(1/2)</f>
        <v>0</v>
      </c>
      <c r="F462" s="1" t="s">
        <v>113</v>
      </c>
      <c r="I462" s="2">
        <f>D474*I460</f>
        <v>0.11535370213056483</v>
      </c>
      <c r="M462" s="1" t="s">
        <v>99</v>
      </c>
      <c r="N462">
        <v>2.4256844388120848E-3</v>
      </c>
      <c r="O462" s="25">
        <v>4.4309230938893813E-3</v>
      </c>
    </row>
    <row r="463" spans="1:15" x14ac:dyDescent="0.25">
      <c r="A463" s="1" t="s">
        <v>59</v>
      </c>
      <c r="B463" s="18">
        <v>4.1539930000000003E-2</v>
      </c>
      <c r="C463">
        <f>B463/((3*B$16)+2*B$4)</f>
        <v>4.0740999009425177E-4</v>
      </c>
      <c r="D463">
        <f>C463*3</f>
        <v>1.2222299702827552E-3</v>
      </c>
      <c r="E463">
        <f>D463*I$460*(2/3)</f>
        <v>4.4309230938893813E-3</v>
      </c>
      <c r="F463" s="1" t="s">
        <v>114</v>
      </c>
      <c r="I463" s="2">
        <f>D473*I460</f>
        <v>0.84460570109646604</v>
      </c>
      <c r="M463" s="1" t="s">
        <v>100</v>
      </c>
      <c r="N463">
        <v>1.0688006644573023E-5</v>
      </c>
      <c r="O463" s="25">
        <v>0</v>
      </c>
    </row>
    <row r="464" spans="1:15" x14ac:dyDescent="0.25">
      <c r="A464" s="1" t="s">
        <v>60</v>
      </c>
      <c r="B464" s="18">
        <v>0</v>
      </c>
      <c r="C464">
        <f>B464/((3*B$16)+2*B$5)</f>
        <v>0</v>
      </c>
      <c r="D464">
        <f>C464*3</f>
        <v>0</v>
      </c>
      <c r="E464">
        <f>D464*I$460*(2/3)</f>
        <v>0</v>
      </c>
      <c r="F464" s="1"/>
      <c r="M464" s="1" t="s">
        <v>101</v>
      </c>
      <c r="N464">
        <v>3.3876890827621783E-2</v>
      </c>
      <c r="O464" s="25">
        <v>3.7928264783756493E-2</v>
      </c>
    </row>
    <row r="465" spans="1:15" x14ac:dyDescent="0.25">
      <c r="A465" s="1" t="s">
        <v>61</v>
      </c>
      <c r="B465" s="18">
        <v>0.50109599999999999</v>
      </c>
      <c r="C465">
        <f>B465/((B$16)+B$6)</f>
        <v>6.9747786871555036E-3</v>
      </c>
      <c r="D465">
        <f t="shared" ref="D465:D470" si="23">C465*1</f>
        <v>6.9747786871555036E-3</v>
      </c>
      <c r="E465">
        <f>D465*I$460*(1/1)</f>
        <v>3.7928264783756493E-2</v>
      </c>
      <c r="F465" s="1" t="s">
        <v>115</v>
      </c>
      <c r="M465" s="1" t="s">
        <v>102</v>
      </c>
      <c r="N465">
        <v>0</v>
      </c>
      <c r="O465" s="25">
        <v>0</v>
      </c>
    </row>
    <row r="466" spans="1:15" x14ac:dyDescent="0.25">
      <c r="A466" s="1" t="s">
        <v>62</v>
      </c>
      <c r="B466" s="18">
        <v>0</v>
      </c>
      <c r="C466">
        <f>B466/((B$16)+B$7)</f>
        <v>0</v>
      </c>
      <c r="D466">
        <f t="shared" si="23"/>
        <v>0</v>
      </c>
      <c r="E466">
        <f>D466*I$460*(1/1)</f>
        <v>0</v>
      </c>
      <c r="M466" s="1" t="s">
        <v>103</v>
      </c>
      <c r="N466">
        <v>8.4970938232827031E-3</v>
      </c>
      <c r="O466" s="25">
        <v>9.6335585255536635E-3</v>
      </c>
    </row>
    <row r="467" spans="1:15" x14ac:dyDescent="0.25">
      <c r="A467" s="1" t="s">
        <v>63</v>
      </c>
      <c r="B467" s="18">
        <v>7.1400679999999994E-2</v>
      </c>
      <c r="C467">
        <f>B467/((B$16)+B$8)</f>
        <v>1.7715531957125841E-3</v>
      </c>
      <c r="D467">
        <f t="shared" si="23"/>
        <v>1.7715531957125841E-3</v>
      </c>
      <c r="E467">
        <f>D467*I$460*(1/1)</f>
        <v>9.6335585255536635E-3</v>
      </c>
      <c r="M467" s="1" t="s">
        <v>104</v>
      </c>
      <c r="N467">
        <v>4.4905118727247899</v>
      </c>
      <c r="O467" s="25">
        <v>5.0761865828542181</v>
      </c>
    </row>
    <row r="468" spans="1:15" x14ac:dyDescent="0.25">
      <c r="A468" s="1" t="s">
        <v>64</v>
      </c>
      <c r="B468" s="18">
        <v>52.346760000000003</v>
      </c>
      <c r="C468">
        <f>B468/((B$16)+B$9)</f>
        <v>0.93348003637855093</v>
      </c>
      <c r="D468">
        <f t="shared" si="23"/>
        <v>0.93348003637855093</v>
      </c>
      <c r="E468">
        <f>D468*I$460*(1/1)</f>
        <v>5.0761865828542181</v>
      </c>
      <c r="M468" s="1" t="s">
        <v>105</v>
      </c>
      <c r="N468">
        <v>3.6069435128895162E-2</v>
      </c>
      <c r="O468" s="25">
        <v>3.9368940387392776E-2</v>
      </c>
    </row>
    <row r="469" spans="1:15" x14ac:dyDescent="0.25">
      <c r="A469" s="1" t="s">
        <v>65</v>
      </c>
      <c r="B469" s="18">
        <v>0.224355</v>
      </c>
      <c r="C469">
        <f>B469/((B$16)+2*B$10)</f>
        <v>3.6198551122154279E-3</v>
      </c>
      <c r="D469">
        <f t="shared" si="23"/>
        <v>3.6198551122154279E-3</v>
      </c>
      <c r="E469">
        <f>D469*I$460*(2/1)</f>
        <v>3.9368940387392776E-2</v>
      </c>
      <c r="M469" s="1" t="s">
        <v>106</v>
      </c>
      <c r="N469">
        <v>4.0473640062556543E-3</v>
      </c>
      <c r="O469" s="25">
        <v>2.5737428409590545E-3</v>
      </c>
    </row>
    <row r="470" spans="1:15" x14ac:dyDescent="0.25">
      <c r="A470" s="1" t="s">
        <v>66</v>
      </c>
      <c r="B470" s="18">
        <v>2.2292940000000001E-2</v>
      </c>
      <c r="C470">
        <f>B470/((B$16)+2*B$11)</f>
        <v>2.3664787745613202E-4</v>
      </c>
      <c r="D470">
        <f t="shared" si="23"/>
        <v>2.3664787745613202E-4</v>
      </c>
      <c r="E470">
        <f>D470*I$460*(2/1)</f>
        <v>2.5737428409590545E-3</v>
      </c>
      <c r="M470" s="1" t="s">
        <v>107</v>
      </c>
      <c r="N470">
        <v>2.9572272091310143</v>
      </c>
      <c r="O470" s="25">
        <v>2.9474616663871789</v>
      </c>
    </row>
    <row r="471" spans="1:15" x14ac:dyDescent="0.25">
      <c r="A471" s="1" t="s">
        <v>67</v>
      </c>
      <c r="B471" s="18">
        <v>38.468000000000004</v>
      </c>
      <c r="C471">
        <f>B471/((5*B$16)+(2*B$12))</f>
        <v>0.2710101942328963</v>
      </c>
      <c r="D471">
        <f>C471*5</f>
        <v>1.3550509711644816</v>
      </c>
      <c r="E471">
        <f>D471*I$460*(2/5)</f>
        <v>2.9474616663871789</v>
      </c>
      <c r="M471" s="1" t="s">
        <v>68</v>
      </c>
      <c r="N471">
        <v>1.8108027046312601E-3</v>
      </c>
      <c r="O471" s="25">
        <v>0</v>
      </c>
    </row>
    <row r="472" spans="1:15" x14ac:dyDescent="0.25">
      <c r="A472" s="1" t="s">
        <v>68</v>
      </c>
      <c r="B472" s="18">
        <v>6.2391349999999998E-2</v>
      </c>
      <c r="C472">
        <f>B472/((0)+B$13)</f>
        <v>1.9493641817159282E-3</v>
      </c>
      <c r="D472">
        <f>C472*0</f>
        <v>0</v>
      </c>
      <c r="E472">
        <f>D472*I$460*(0)</f>
        <v>0</v>
      </c>
      <c r="M472" s="1" t="s">
        <v>208</v>
      </c>
      <c r="N472">
        <f>SUM(N460:N471)</f>
        <v>7.5595746906367918</v>
      </c>
      <c r="O472" s="25">
        <f>SUM(O460:O471)</f>
        <v>8.1175836788729487</v>
      </c>
    </row>
    <row r="473" spans="1:15" x14ac:dyDescent="0.25">
      <c r="A473" s="1" t="s">
        <v>69</v>
      </c>
      <c r="B473" s="18">
        <v>5.5060190000000002</v>
      </c>
      <c r="C473">
        <f>B473/((0)+B$14)</f>
        <v>0.15531788434414667</v>
      </c>
      <c r="D473">
        <v>0.15531788434414667</v>
      </c>
      <c r="M473" s="1" t="s">
        <v>69</v>
      </c>
      <c r="N473">
        <v>0.84460570109646604</v>
      </c>
      <c r="O473" s="25">
        <v>0.84460570109646604</v>
      </c>
    </row>
    <row r="474" spans="1:15" x14ac:dyDescent="0.25">
      <c r="A474" s="1" t="s">
        <v>70</v>
      </c>
      <c r="B474" s="18">
        <v>0.40300170000000002</v>
      </c>
      <c r="C474">
        <f>B474/((0)+B$15)</f>
        <v>2.1212848720917991E-2</v>
      </c>
      <c r="D474">
        <v>2.1212848720917991E-2</v>
      </c>
      <c r="M474" s="1" t="s">
        <v>209</v>
      </c>
      <c r="N474">
        <v>0.11535370213056483</v>
      </c>
      <c r="O474" s="25">
        <v>0.11535370213056483</v>
      </c>
    </row>
    <row r="475" spans="1:15" x14ac:dyDescent="0.25">
      <c r="A475" s="1" t="s">
        <v>71</v>
      </c>
      <c r="B475" s="18">
        <f>(16/(2*B$15))*B474</f>
        <v>0.16970278976734393</v>
      </c>
      <c r="M475" s="1" t="s">
        <v>210</v>
      </c>
      <c r="N475">
        <f>SUM(N473:N474)</f>
        <v>0.95995940322703088</v>
      </c>
      <c r="O475" s="25">
        <f>SUM(O473:O474)</f>
        <v>0.95995940322703088</v>
      </c>
    </row>
    <row r="476" spans="1:15" x14ac:dyDescent="0.25">
      <c r="A476" s="1" t="s">
        <v>72</v>
      </c>
      <c r="B476" s="18">
        <f>(16/(2*B$14))*B473</f>
        <v>1.2425430747531734</v>
      </c>
      <c r="M476" s="1" t="s">
        <v>211</v>
      </c>
      <c r="N476">
        <f>1-(N473+N474)</f>
        <v>4.0040596772969117E-2</v>
      </c>
      <c r="O476" s="25">
        <f>1-(O473+O474)</f>
        <v>4.0040596772969117E-2</v>
      </c>
    </row>
    <row r="477" spans="1:15" x14ac:dyDescent="0.25">
      <c r="A477" s="1" t="s">
        <v>73</v>
      </c>
      <c r="B477" s="25">
        <f>SUM(B461:B476)</f>
        <v>99.059102464520521</v>
      </c>
      <c r="C477">
        <f>SUM(C461:C474)</f>
        <v>1.3959805727208618</v>
      </c>
      <c r="D477">
        <f>SUM(D461:D474)</f>
        <v>2.4788868054509194</v>
      </c>
    </row>
    <row r="478" spans="1:15" x14ac:dyDescent="0.25">
      <c r="A478" s="1"/>
      <c r="C478">
        <f>(C473+C474)/2</f>
        <v>8.8265366532532336E-2</v>
      </c>
      <c r="D478">
        <f>(D473+D474)/2</f>
        <v>8.8265366532532336E-2</v>
      </c>
    </row>
    <row r="479" spans="1:15" x14ac:dyDescent="0.25">
      <c r="A479" s="1" t="s">
        <v>111</v>
      </c>
      <c r="C479">
        <f>C477-C478</f>
        <v>1.3077152061883295</v>
      </c>
      <c r="D479">
        <f>D477-D478</f>
        <v>2.3906214389183873</v>
      </c>
    </row>
    <row r="481" spans="1:14" s="6" customFormat="1" x14ac:dyDescent="0.25">
      <c r="A481" s="5" t="s">
        <v>136</v>
      </c>
      <c r="M481" s="5" t="s">
        <v>212</v>
      </c>
    </row>
    <row r="482" spans="1:14" x14ac:dyDescent="0.25">
      <c r="B482" s="1" t="s">
        <v>55</v>
      </c>
      <c r="C482" s="1" t="s">
        <v>110</v>
      </c>
      <c r="D482" s="1" t="s">
        <v>56</v>
      </c>
      <c r="F482" s="1" t="s">
        <v>112</v>
      </c>
      <c r="I482">
        <f>13/D501</f>
        <v>5.704232455929378</v>
      </c>
      <c r="M482" s="1" t="s">
        <v>97</v>
      </c>
    </row>
    <row r="483" spans="1:14" x14ac:dyDescent="0.25">
      <c r="A483" s="1" t="s">
        <v>57</v>
      </c>
      <c r="B483">
        <v>0</v>
      </c>
      <c r="C483">
        <f>B483/((2*B$16)+B$2)</f>
        <v>0</v>
      </c>
      <c r="D483">
        <f>C483*2</f>
        <v>0</v>
      </c>
      <c r="F483" s="1"/>
      <c r="M483" s="1" t="s">
        <v>98</v>
      </c>
    </row>
    <row r="484" spans="1:14" x14ac:dyDescent="0.25">
      <c r="A484" s="1" t="s">
        <v>58</v>
      </c>
      <c r="B484">
        <v>2.0398139999999999E-2</v>
      </c>
      <c r="C484">
        <f>B484/((2*B$16)+B$3)</f>
        <v>2.5530226038198702E-4</v>
      </c>
      <c r="D484">
        <f>C484*2</f>
        <v>5.1060452076397405E-4</v>
      </c>
      <c r="F484" s="1" t="s">
        <v>113</v>
      </c>
      <c r="I484" s="2">
        <f>D496*I482</f>
        <v>0.12649686437786034</v>
      </c>
      <c r="M484" s="1" t="s">
        <v>99</v>
      </c>
    </row>
    <row r="485" spans="1:14" x14ac:dyDescent="0.25">
      <c r="A485" s="1" t="s">
        <v>59</v>
      </c>
      <c r="B485">
        <v>8.7939749999999997E-2</v>
      </c>
      <c r="C485">
        <f>B485/((3*B$16)+2*B$4)</f>
        <v>8.6248418512960832E-4</v>
      </c>
      <c r="D485">
        <f>C485*3</f>
        <v>2.5874525553888248E-3</v>
      </c>
      <c r="F485" s="1" t="s">
        <v>114</v>
      </c>
      <c r="I485" s="2">
        <f>D495*I482</f>
        <v>0.82750680737604576</v>
      </c>
      <c r="M485" s="1" t="s">
        <v>100</v>
      </c>
    </row>
    <row r="486" spans="1:14" x14ac:dyDescent="0.25">
      <c r="A486" s="1" t="s">
        <v>60</v>
      </c>
      <c r="B486">
        <v>4.6643820000000003E-2</v>
      </c>
      <c r="C486">
        <f>B486/((3*B$16)+2*B$5)</f>
        <v>3.0688944594674613E-4</v>
      </c>
      <c r="D486">
        <f>C486*3</f>
        <v>9.2066833784023834E-4</v>
      </c>
      <c r="F486" s="1"/>
      <c r="M486" s="1" t="s">
        <v>101</v>
      </c>
    </row>
    <row r="487" spans="1:14" x14ac:dyDescent="0.25">
      <c r="A487" s="1" t="s">
        <v>61</v>
      </c>
      <c r="B487">
        <v>1.924213</v>
      </c>
      <c r="C487">
        <f>B487/((B$16)+B$6)</f>
        <v>2.6783210845721286E-2</v>
      </c>
      <c r="D487">
        <f t="shared" ref="D487:D492" si="24">C487*1</f>
        <v>2.6783210845721286E-2</v>
      </c>
      <c r="F487" s="1" t="s">
        <v>115</v>
      </c>
      <c r="M487" s="1" t="s">
        <v>102</v>
      </c>
    </row>
    <row r="488" spans="1:14" x14ac:dyDescent="0.25">
      <c r="A488" s="1" t="s">
        <v>62</v>
      </c>
      <c r="B488">
        <v>0</v>
      </c>
      <c r="C488">
        <f>B488/((B$16)+B$7)</f>
        <v>0</v>
      </c>
      <c r="D488">
        <f t="shared" si="24"/>
        <v>0</v>
      </c>
      <c r="M488" s="1" t="s">
        <v>103</v>
      </c>
    </row>
    <row r="489" spans="1:14" x14ac:dyDescent="0.25">
      <c r="A489" s="1" t="s">
        <v>63</v>
      </c>
      <c r="B489">
        <v>2.491382E-2</v>
      </c>
      <c r="C489">
        <f>B489/((B$16)+B$8)</f>
        <v>6.1814757840412862E-4</v>
      </c>
      <c r="D489">
        <f t="shared" si="24"/>
        <v>6.1814757840412862E-4</v>
      </c>
      <c r="M489" s="1" t="s">
        <v>104</v>
      </c>
    </row>
    <row r="490" spans="1:14" x14ac:dyDescent="0.25">
      <c r="A490" s="1" t="s">
        <v>64</v>
      </c>
      <c r="B490">
        <v>50.079709999999999</v>
      </c>
      <c r="C490">
        <f>B490/((B$16)+B$9)</f>
        <v>0.89305258840522839</v>
      </c>
      <c r="D490">
        <f t="shared" si="24"/>
        <v>0.89305258840522839</v>
      </c>
      <c r="M490" s="1" t="s">
        <v>105</v>
      </c>
    </row>
    <row r="491" spans="1:14" x14ac:dyDescent="0.25">
      <c r="A491" s="1" t="s">
        <v>65</v>
      </c>
      <c r="B491">
        <v>0.1256014</v>
      </c>
      <c r="C491">
        <f>B491/((B$16)+2*B$10)</f>
        <v>2.0265154326465414E-3</v>
      </c>
      <c r="D491">
        <f t="shared" si="24"/>
        <v>2.0265154326465414E-3</v>
      </c>
      <c r="M491" s="1" t="s">
        <v>106</v>
      </c>
    </row>
    <row r="492" spans="1:14" x14ac:dyDescent="0.25">
      <c r="A492" s="1" t="s">
        <v>66</v>
      </c>
      <c r="B492">
        <v>3.7001029999999997E-2</v>
      </c>
      <c r="C492">
        <f>B492/((B$16)+2*B$11)</f>
        <v>3.9277974162181675E-4</v>
      </c>
      <c r="D492">
        <f t="shared" si="24"/>
        <v>3.9277974162181675E-4</v>
      </c>
      <c r="M492" s="1" t="s">
        <v>107</v>
      </c>
    </row>
    <row r="493" spans="1:14" x14ac:dyDescent="0.25">
      <c r="A493" s="1" t="s">
        <v>67</v>
      </c>
      <c r="B493">
        <v>36.010800000000003</v>
      </c>
      <c r="C493">
        <f>B493/((5*B$16)+(2*B$12))</f>
        <v>0.25369902002916667</v>
      </c>
      <c r="D493">
        <f>C493*5</f>
        <v>1.2684951001458333</v>
      </c>
      <c r="M493" s="1" t="s">
        <v>68</v>
      </c>
    </row>
    <row r="494" spans="1:14" x14ac:dyDescent="0.25">
      <c r="A494" s="1" t="s">
        <v>68</v>
      </c>
      <c r="B494">
        <v>0.1254731</v>
      </c>
      <c r="C494">
        <f>B494/((0)+B$13)</f>
        <v>3.9202993188777102E-3</v>
      </c>
      <c r="D494">
        <f>C494*0</f>
        <v>0</v>
      </c>
      <c r="M494" s="1" t="s">
        <v>208</v>
      </c>
      <c r="N494">
        <f>SUM(N482:N493)</f>
        <v>0</v>
      </c>
    </row>
    <row r="495" spans="1:14" x14ac:dyDescent="0.25">
      <c r="A495" s="1" t="s">
        <v>69</v>
      </c>
      <c r="B495">
        <v>5.1426930000000004</v>
      </c>
      <c r="C495">
        <f>B495/((0)+B$14)</f>
        <v>0.14506891396332863</v>
      </c>
      <c r="D495">
        <v>0.14506891396332863</v>
      </c>
      <c r="M495" s="1" t="s">
        <v>69</v>
      </c>
      <c r="N495">
        <v>0.82750680737604576</v>
      </c>
    </row>
    <row r="496" spans="1:14" x14ac:dyDescent="0.25">
      <c r="A496" s="1" t="s">
        <v>70</v>
      </c>
      <c r="B496">
        <v>0.42129899999999998</v>
      </c>
      <c r="C496">
        <f>B496/((0)+B$15)</f>
        <v>2.2175965891146433E-2</v>
      </c>
      <c r="D496">
        <v>2.2175965891146433E-2</v>
      </c>
      <c r="M496" s="1" t="s">
        <v>209</v>
      </c>
      <c r="N496">
        <v>0.12649686437786034</v>
      </c>
    </row>
    <row r="497" spans="1:14" x14ac:dyDescent="0.25">
      <c r="A497" s="1" t="s">
        <v>71</v>
      </c>
      <c r="B497">
        <f>(16/(2*B$15))*B496</f>
        <v>0.17740772712917147</v>
      </c>
      <c r="M497" s="1" t="s">
        <v>210</v>
      </c>
      <c r="N497">
        <f>SUM(N495:N496)</f>
        <v>0.9540036717539061</v>
      </c>
    </row>
    <row r="498" spans="1:14" x14ac:dyDescent="0.25">
      <c r="A498" s="1" t="s">
        <v>72</v>
      </c>
      <c r="B498">
        <f>(16/(2*B$14))*B495</f>
        <v>1.1605513117066291</v>
      </c>
      <c r="M498" s="1" t="s">
        <v>211</v>
      </c>
      <c r="N498">
        <f>1-(N495+N496)</f>
        <v>4.5996328246093898E-2</v>
      </c>
    </row>
    <row r="499" spans="1:14" x14ac:dyDescent="0.25">
      <c r="A499" s="1" t="s">
        <v>73</v>
      </c>
      <c r="B499">
        <f>SUM(B483:B498)</f>
        <v>95.38464509883579</v>
      </c>
      <c r="C499">
        <f>SUM(C483:C496)</f>
        <v>1.3491621170975996</v>
      </c>
      <c r="D499">
        <f>SUM(D483:D496)</f>
        <v>2.3626319474179236</v>
      </c>
    </row>
    <row r="500" spans="1:14" x14ac:dyDescent="0.25">
      <c r="A500" s="1"/>
      <c r="C500">
        <f>(C495+C496)/2</f>
        <v>8.362243992723753E-2</v>
      </c>
      <c r="D500">
        <f>(D495+D496)/2</f>
        <v>8.362243992723753E-2</v>
      </c>
    </row>
    <row r="501" spans="1:14" x14ac:dyDescent="0.25">
      <c r="A501" s="1" t="s">
        <v>111</v>
      </c>
      <c r="C501">
        <f>C499-C500</f>
        <v>1.265539677170362</v>
      </c>
      <c r="D501">
        <f>D499-D500</f>
        <v>2.2790095074906862</v>
      </c>
    </row>
    <row r="503" spans="1:14" s="6" customFormat="1" x14ac:dyDescent="0.25">
      <c r="A503" s="5" t="s">
        <v>137</v>
      </c>
      <c r="M503" s="5" t="s">
        <v>212</v>
      </c>
    </row>
    <row r="504" spans="1:14" x14ac:dyDescent="0.25">
      <c r="B504" s="1" t="s">
        <v>55</v>
      </c>
      <c r="C504" s="1" t="s">
        <v>110</v>
      </c>
      <c r="D504" s="1" t="s">
        <v>56</v>
      </c>
      <c r="F504" s="1" t="s">
        <v>112</v>
      </c>
      <c r="I504">
        <f>13/D523</f>
        <v>5.6136549588909155</v>
      </c>
      <c r="M504" s="1" t="s">
        <v>97</v>
      </c>
    </row>
    <row r="505" spans="1:14" x14ac:dyDescent="0.25">
      <c r="A505" s="1" t="s">
        <v>57</v>
      </c>
      <c r="B505">
        <v>0</v>
      </c>
      <c r="C505">
        <f>B505/((2*B$16)+B$2)</f>
        <v>0</v>
      </c>
      <c r="D505">
        <f>C505*2</f>
        <v>0</v>
      </c>
      <c r="F505" s="1"/>
      <c r="M505" s="1" t="s">
        <v>98</v>
      </c>
    </row>
    <row r="506" spans="1:14" x14ac:dyDescent="0.25">
      <c r="A506" s="1" t="s">
        <v>58</v>
      </c>
      <c r="B506">
        <v>3.9861149999999998E-2</v>
      </c>
      <c r="C506">
        <f>B506/((2*B$16)+B$3)</f>
        <v>4.9890047310320661E-4</v>
      </c>
      <c r="D506">
        <f>C506*2</f>
        <v>9.9780094620641321E-4</v>
      </c>
      <c r="F506" s="1" t="s">
        <v>113</v>
      </c>
      <c r="I506" s="2">
        <f>D518*I504</f>
        <v>0.13996303289377179</v>
      </c>
      <c r="M506" s="1" t="s">
        <v>99</v>
      </c>
    </row>
    <row r="507" spans="1:14" x14ac:dyDescent="0.25">
      <c r="A507" s="1" t="s">
        <v>59</v>
      </c>
      <c r="B507">
        <v>3.5263830000000003E-2</v>
      </c>
      <c r="C507">
        <f>B507/((3*B$16)+2*B$4)</f>
        <v>3.4585606261217528E-4</v>
      </c>
      <c r="D507">
        <f>C507*3</f>
        <v>1.0375681878365258E-3</v>
      </c>
      <c r="F507" s="1" t="s">
        <v>114</v>
      </c>
      <c r="I507" s="2">
        <f>D517*I504</f>
        <v>0.928381348122431</v>
      </c>
      <c r="M507" s="1" t="s">
        <v>100</v>
      </c>
    </row>
    <row r="508" spans="1:14" x14ac:dyDescent="0.25">
      <c r="A508" s="1" t="s">
        <v>60</v>
      </c>
      <c r="B508">
        <v>1.421498E-2</v>
      </c>
      <c r="C508">
        <f>B508/((3*B$16)+2*B$5)</f>
        <v>9.3526373619143489E-5</v>
      </c>
      <c r="D508">
        <f>C508*3</f>
        <v>2.8057912085743049E-4</v>
      </c>
      <c r="F508" s="1"/>
      <c r="M508" s="1" t="s">
        <v>101</v>
      </c>
    </row>
    <row r="509" spans="1:14" x14ac:dyDescent="0.25">
      <c r="A509" s="1" t="s">
        <v>61</v>
      </c>
      <c r="B509">
        <v>0.43304199999999998</v>
      </c>
      <c r="C509">
        <f>B509/((B$16)+B$6)</f>
        <v>6.0275318746172268E-3</v>
      </c>
      <c r="D509">
        <f t="shared" ref="D509:D514" si="25">C509*1</f>
        <v>6.0275318746172268E-3</v>
      </c>
      <c r="F509" s="1" t="s">
        <v>115</v>
      </c>
      <c r="M509" s="1" t="s">
        <v>102</v>
      </c>
    </row>
    <row r="510" spans="1:14" x14ac:dyDescent="0.25">
      <c r="A510" s="1" t="s">
        <v>62</v>
      </c>
      <c r="B510">
        <v>0</v>
      </c>
      <c r="C510">
        <f>B510/((B$16)+B$7)</f>
        <v>0</v>
      </c>
      <c r="D510">
        <f t="shared" si="25"/>
        <v>0</v>
      </c>
      <c r="M510" s="1" t="s">
        <v>103</v>
      </c>
    </row>
    <row r="511" spans="1:14" x14ac:dyDescent="0.25">
      <c r="A511" s="1" t="s">
        <v>63</v>
      </c>
      <c r="B511">
        <v>0.10210760000000001</v>
      </c>
      <c r="C511">
        <f>B511/((B$16)+B$8)</f>
        <v>2.533435887256848E-3</v>
      </c>
      <c r="D511">
        <f t="shared" si="25"/>
        <v>2.533435887256848E-3</v>
      </c>
      <c r="M511" s="1" t="s">
        <v>104</v>
      </c>
    </row>
    <row r="512" spans="1:14" x14ac:dyDescent="0.25">
      <c r="A512" s="1" t="s">
        <v>64</v>
      </c>
      <c r="B512">
        <v>50.959589999999999</v>
      </c>
      <c r="C512">
        <f>B512/((B$16)+B$9)</f>
        <v>0.90874315673092343</v>
      </c>
      <c r="D512">
        <f t="shared" si="25"/>
        <v>0.90874315673092343</v>
      </c>
      <c r="M512" s="1" t="s">
        <v>105</v>
      </c>
    </row>
    <row r="513" spans="1:14" x14ac:dyDescent="0.25">
      <c r="A513" s="1" t="s">
        <v>65</v>
      </c>
      <c r="B513">
        <v>0.18104529999999999</v>
      </c>
      <c r="C513">
        <f>B513/((B$16)+2*B$10)</f>
        <v>2.9210748802013585E-3</v>
      </c>
      <c r="D513">
        <f t="shared" si="25"/>
        <v>2.9210748802013585E-3</v>
      </c>
      <c r="M513" s="1" t="s">
        <v>106</v>
      </c>
    </row>
    <row r="514" spans="1:14" x14ac:dyDescent="0.25">
      <c r="A514" s="1" t="s">
        <v>66</v>
      </c>
      <c r="B514">
        <v>6.8656049999999996E-2</v>
      </c>
      <c r="C514">
        <f>B514/((B$16)+2*B$11)</f>
        <v>7.2880959205120859E-4</v>
      </c>
      <c r="D514">
        <f t="shared" si="25"/>
        <v>7.2880959205120859E-4</v>
      </c>
      <c r="M514" s="1" t="s">
        <v>107</v>
      </c>
    </row>
    <row r="515" spans="1:14" x14ac:dyDescent="0.25">
      <c r="A515" s="1" t="s">
        <v>67</v>
      </c>
      <c r="B515">
        <v>36.830120000000001</v>
      </c>
      <c r="C515">
        <f>B515/((5*B$16)+(2*B$12))</f>
        <v>0.25947119618438386</v>
      </c>
      <c r="D515">
        <f>C515*5</f>
        <v>1.2973559809219193</v>
      </c>
      <c r="M515" s="1" t="s">
        <v>68</v>
      </c>
    </row>
    <row r="516" spans="1:14" x14ac:dyDescent="0.25">
      <c r="A516" s="1" t="s">
        <v>68</v>
      </c>
      <c r="B516">
        <v>0.1709022</v>
      </c>
      <c r="C516">
        <f>B516/((0)+B$13)</f>
        <v>5.3396925576454412E-3</v>
      </c>
      <c r="D516">
        <f>C516*0</f>
        <v>0</v>
      </c>
      <c r="M516" s="1" t="s">
        <v>208</v>
      </c>
      <c r="N516">
        <f>SUM(N504:N515)</f>
        <v>0</v>
      </c>
    </row>
    <row r="517" spans="1:14" x14ac:dyDescent="0.25">
      <c r="A517" s="1" t="s">
        <v>69</v>
      </c>
      <c r="B517">
        <v>5.8626899999999997</v>
      </c>
      <c r="C517">
        <f>B517/((0)+B$14)</f>
        <v>0.16537912552891396</v>
      </c>
      <c r="D517">
        <v>0.16537912552891396</v>
      </c>
      <c r="M517" s="1" t="s">
        <v>69</v>
      </c>
      <c r="N517">
        <v>0.928381348122431</v>
      </c>
    </row>
    <row r="518" spans="1:14" x14ac:dyDescent="0.25">
      <c r="A518" s="1" t="s">
        <v>70</v>
      </c>
      <c r="B518">
        <v>0.47366960000000002</v>
      </c>
      <c r="C518">
        <f>B518/((0)+B$15)</f>
        <v>2.4932603431940203E-2</v>
      </c>
      <c r="D518">
        <v>2.4932603431940203E-2</v>
      </c>
      <c r="M518" s="1" t="s">
        <v>209</v>
      </c>
      <c r="N518">
        <v>0.13996303289377179</v>
      </c>
    </row>
    <row r="519" spans="1:14" x14ac:dyDescent="0.25">
      <c r="A519" s="1" t="s">
        <v>71</v>
      </c>
      <c r="B519">
        <f>(16/(2*B$15))*B518</f>
        <v>0.19946082745552163</v>
      </c>
      <c r="M519" s="1" t="s">
        <v>210</v>
      </c>
      <c r="N519">
        <f>SUM(N517:N518)</f>
        <v>1.0683443810162028</v>
      </c>
    </row>
    <row r="520" spans="1:14" x14ac:dyDescent="0.25">
      <c r="A520" s="1" t="s">
        <v>72</v>
      </c>
      <c r="B520">
        <f>(16/(2*B$14))*B517</f>
        <v>1.3230330042313116</v>
      </c>
      <c r="M520" s="1" t="s">
        <v>211</v>
      </c>
      <c r="N520">
        <f>1-(N517+N518)</f>
        <v>-6.8344381016202771E-2</v>
      </c>
    </row>
    <row r="521" spans="1:14" x14ac:dyDescent="0.25">
      <c r="A521" s="1" t="s">
        <v>73</v>
      </c>
      <c r="B521">
        <f>SUM(B505:B520)</f>
        <v>96.693656541686821</v>
      </c>
      <c r="C521">
        <f>SUM(C505:C518)</f>
        <v>1.3770149095772679</v>
      </c>
      <c r="D521">
        <f>SUM(D505:D518)</f>
        <v>2.4109376671027238</v>
      </c>
    </row>
    <row r="522" spans="1:14" x14ac:dyDescent="0.25">
      <c r="A522" s="1"/>
      <c r="C522">
        <f>(C517+C518)/2</f>
        <v>9.515586448042708E-2</v>
      </c>
      <c r="D522">
        <f>(D517+D518)/2</f>
        <v>9.515586448042708E-2</v>
      </c>
    </row>
    <row r="523" spans="1:14" x14ac:dyDescent="0.25">
      <c r="A523" s="1" t="s">
        <v>111</v>
      </c>
      <c r="C523">
        <f>C521-C522</f>
        <v>1.2818590450968408</v>
      </c>
      <c r="D523">
        <f>D521-D522</f>
        <v>2.3157818026222969</v>
      </c>
    </row>
    <row r="525" spans="1:14" s="6" customFormat="1" x14ac:dyDescent="0.25">
      <c r="A525" s="5" t="s">
        <v>138</v>
      </c>
      <c r="M525" s="5" t="s">
        <v>212</v>
      </c>
    </row>
    <row r="526" spans="1:14" x14ac:dyDescent="0.25">
      <c r="B526" s="1" t="s">
        <v>55</v>
      </c>
      <c r="C526" s="1" t="s">
        <v>110</v>
      </c>
      <c r="D526" s="1" t="s">
        <v>56</v>
      </c>
      <c r="F526" s="1" t="s">
        <v>112</v>
      </c>
      <c r="I526">
        <f>13/D545</f>
        <v>5.277632273763774</v>
      </c>
      <c r="M526" s="1" t="s">
        <v>97</v>
      </c>
      <c r="N526">
        <v>4.9615004863246964E-2</v>
      </c>
    </row>
    <row r="527" spans="1:14" x14ac:dyDescent="0.25">
      <c r="A527" s="1" t="s">
        <v>57</v>
      </c>
      <c r="B527">
        <v>0.63921240000000001</v>
      </c>
      <c r="C527">
        <f>B527/((2*B$16)+B$2)</f>
        <v>1.0638822961569828E-2</v>
      </c>
      <c r="D527">
        <f>C527*2</f>
        <v>2.1277645923139656E-2</v>
      </c>
      <c r="F527" s="1"/>
      <c r="M527" s="1" t="s">
        <v>98</v>
      </c>
      <c r="N527">
        <v>0</v>
      </c>
    </row>
    <row r="528" spans="1:14" x14ac:dyDescent="0.25">
      <c r="A528" s="1" t="s">
        <v>58</v>
      </c>
      <c r="B528">
        <v>0</v>
      </c>
      <c r="C528">
        <f>B528/((2*B$16)+B$3)</f>
        <v>0</v>
      </c>
      <c r="D528">
        <f>C528*2</f>
        <v>0</v>
      </c>
      <c r="F528" s="1" t="s">
        <v>113</v>
      </c>
      <c r="I528" s="2">
        <f>D540*I526</f>
        <v>0.12451425760782402</v>
      </c>
      <c r="M528" s="1" t="s">
        <v>99</v>
      </c>
      <c r="N528">
        <v>3.0858010754291443E-3</v>
      </c>
    </row>
    <row r="529" spans="1:14" x14ac:dyDescent="0.25">
      <c r="A529" s="1" t="s">
        <v>59</v>
      </c>
      <c r="B529">
        <v>3.1219750000000001E-2</v>
      </c>
      <c r="C529">
        <f>B529/((3*B$16)+2*B$4)</f>
        <v>3.0619305420700072E-4</v>
      </c>
      <c r="D529">
        <f>C529*3</f>
        <v>9.1857916262100216E-4</v>
      </c>
      <c r="F529" s="1" t="s">
        <v>114</v>
      </c>
      <c r="I529" s="2">
        <f>D539*I526</f>
        <v>0.7214425060483296</v>
      </c>
      <c r="M529" s="1" t="s">
        <v>100</v>
      </c>
      <c r="N529">
        <v>4.5285591675983975E-3</v>
      </c>
    </row>
    <row r="530" spans="1:14" x14ac:dyDescent="0.25">
      <c r="A530" s="1" t="s">
        <v>60</v>
      </c>
      <c r="B530">
        <v>7.0208800000000002E-2</v>
      </c>
      <c r="C530">
        <f>B530/((3*B$16)+2*B$5)</f>
        <v>4.6193342939291661E-4</v>
      </c>
      <c r="D530">
        <f>C530*3</f>
        <v>1.3858002881787499E-3</v>
      </c>
      <c r="F530" s="1"/>
      <c r="M530" s="1" t="s">
        <v>101</v>
      </c>
      <c r="N530">
        <v>4.5171406477166845E-2</v>
      </c>
    </row>
    <row r="531" spans="1:14" x14ac:dyDescent="0.25">
      <c r="A531" s="1" t="s">
        <v>61</v>
      </c>
      <c r="B531">
        <v>0.68505249999999995</v>
      </c>
      <c r="C531">
        <f>B531/((B$16)+B$6)</f>
        <v>9.5352778241746001E-3</v>
      </c>
      <c r="D531">
        <f t="shared" ref="D531:D536" si="26">C531*1</f>
        <v>9.5352778241746001E-3</v>
      </c>
      <c r="F531" s="1" t="s">
        <v>115</v>
      </c>
      <c r="M531" s="1" t="s">
        <v>102</v>
      </c>
      <c r="N531">
        <v>0</v>
      </c>
    </row>
    <row r="532" spans="1:14" x14ac:dyDescent="0.25">
      <c r="A532" s="1" t="s">
        <v>62</v>
      </c>
      <c r="B532">
        <v>0</v>
      </c>
      <c r="C532">
        <f>B532/((B$16)+B$7)</f>
        <v>0</v>
      </c>
      <c r="D532">
        <f t="shared" si="26"/>
        <v>0</v>
      </c>
      <c r="M532" s="1" t="s">
        <v>103</v>
      </c>
      <c r="N532">
        <v>7.87646821650579E-3</v>
      </c>
    </row>
    <row r="533" spans="1:14" x14ac:dyDescent="0.25">
      <c r="A533" s="1" t="s">
        <v>63</v>
      </c>
      <c r="B533">
        <v>6.6130789999999995E-2</v>
      </c>
      <c r="C533">
        <f>B533/((B$16)+B$8)</f>
        <v>1.6407996724890827E-3</v>
      </c>
      <c r="D533">
        <f t="shared" si="26"/>
        <v>1.6407996724890827E-3</v>
      </c>
      <c r="M533" s="1" t="s">
        <v>104</v>
      </c>
      <c r="N533">
        <v>4.45529305505457</v>
      </c>
    </row>
    <row r="534" spans="1:14" x14ac:dyDescent="0.25">
      <c r="A534" s="1" t="s">
        <v>64</v>
      </c>
      <c r="B534">
        <v>53.756830000000001</v>
      </c>
      <c r="C534">
        <f>B534/((B$16)+B$9)</f>
        <v>0.95862528309289008</v>
      </c>
      <c r="D534">
        <f t="shared" si="26"/>
        <v>0.95862528309289008</v>
      </c>
      <c r="M534" s="1" t="s">
        <v>105</v>
      </c>
      <c r="N534">
        <v>3.1218083026920859E-2</v>
      </c>
    </row>
    <row r="535" spans="1:14" x14ac:dyDescent="0.25">
      <c r="A535" s="1" t="s">
        <v>65</v>
      </c>
      <c r="B535">
        <v>0.2050941</v>
      </c>
      <c r="C535">
        <f>B535/((B$16)+2*B$10)</f>
        <v>3.3090901757046741E-3</v>
      </c>
      <c r="D535">
        <f t="shared" si="26"/>
        <v>3.3090901757046741E-3</v>
      </c>
      <c r="M535" s="1" t="s">
        <v>106</v>
      </c>
      <c r="N535">
        <v>1.2849617619292528E-3</v>
      </c>
    </row>
    <row r="536" spans="1:14" x14ac:dyDescent="0.25">
      <c r="A536" s="1" t="s">
        <v>66</v>
      </c>
      <c r="B536">
        <v>0</v>
      </c>
      <c r="C536">
        <f>B536/((B$16)+2*B$11)</f>
        <v>0</v>
      </c>
      <c r="D536">
        <f t="shared" si="26"/>
        <v>0</v>
      </c>
      <c r="M536" s="1" t="s">
        <v>107</v>
      </c>
      <c r="N536">
        <v>2.9423963613680493</v>
      </c>
    </row>
    <row r="537" spans="1:14" x14ac:dyDescent="0.25">
      <c r="A537" s="1" t="s">
        <v>67</v>
      </c>
      <c r="B537">
        <v>39.357610000000001</v>
      </c>
      <c r="C537">
        <f>B537/((5*B$16)+(2*B$12))</f>
        <v>0.27727756916508739</v>
      </c>
      <c r="D537">
        <f>C537*5</f>
        <v>1.3863878458254368</v>
      </c>
      <c r="M537" s="1" t="s">
        <v>68</v>
      </c>
      <c r="N537">
        <v>6.5825103668248532E-3</v>
      </c>
    </row>
    <row r="538" spans="1:14" x14ac:dyDescent="0.25">
      <c r="A538" s="1" t="s">
        <v>68</v>
      </c>
      <c r="B538">
        <v>0.12566060000000001</v>
      </c>
      <c r="C538">
        <f>B538/((0)+B$13)</f>
        <v>3.9261575954508531E-3</v>
      </c>
      <c r="D538">
        <f>C538*0</f>
        <v>0</v>
      </c>
      <c r="M538" s="1" t="s">
        <v>208</v>
      </c>
      <c r="N538">
        <f>SUM(N526:N537)</f>
        <v>7.547052211378241</v>
      </c>
    </row>
    <row r="539" spans="1:14" x14ac:dyDescent="0.25">
      <c r="A539" s="1" t="s">
        <v>69</v>
      </c>
      <c r="B539">
        <v>4.8459490000000001</v>
      </c>
      <c r="C539">
        <f>B539/((0)+B$14)</f>
        <v>0.13669813822284907</v>
      </c>
      <c r="D539">
        <v>0.13669813822284907</v>
      </c>
      <c r="M539" s="1" t="s">
        <v>69</v>
      </c>
      <c r="N539">
        <v>0.7214425060483296</v>
      </c>
    </row>
    <row r="540" spans="1:14" x14ac:dyDescent="0.25">
      <c r="A540" s="1" t="s">
        <v>70</v>
      </c>
      <c r="B540">
        <v>0.44821650000000002</v>
      </c>
      <c r="C540">
        <f>B540/((0)+B$15)</f>
        <v>2.3592825560585326E-2</v>
      </c>
      <c r="D540">
        <v>2.3592825560585326E-2</v>
      </c>
      <c r="M540" s="1" t="s">
        <v>209</v>
      </c>
      <c r="N540">
        <v>0.12451425760782402</v>
      </c>
    </row>
    <row r="541" spans="1:14" x14ac:dyDescent="0.25">
      <c r="A541" s="1" t="s">
        <v>71</v>
      </c>
      <c r="B541">
        <f>(16/(2*B$15))*B540</f>
        <v>0.18874260448468261</v>
      </c>
      <c r="M541" s="1" t="s">
        <v>210</v>
      </c>
      <c r="N541">
        <f>SUM(N539:N540)</f>
        <v>0.84595676365615358</v>
      </c>
    </row>
    <row r="542" spans="1:14" x14ac:dyDescent="0.25">
      <c r="A542" s="1" t="s">
        <v>72</v>
      </c>
      <c r="B542">
        <f>(16/(2*B$14))*B539</f>
        <v>1.0935851057827926</v>
      </c>
      <c r="M542" s="1" t="s">
        <v>211</v>
      </c>
      <c r="N542">
        <f>1-(N539+N540)</f>
        <v>0.15404323634384642</v>
      </c>
    </row>
    <row r="543" spans="1:14" x14ac:dyDescent="0.25">
      <c r="A543" s="1" t="s">
        <v>73</v>
      </c>
      <c r="B543" s="8">
        <f>SUM(B527:B542)</f>
        <v>101.51351215026749</v>
      </c>
      <c r="C543">
        <f>SUM(C527:C540)</f>
        <v>1.4260120907544007</v>
      </c>
      <c r="D543">
        <f>SUM(D527:D540)</f>
        <v>2.5433712857480693</v>
      </c>
    </row>
    <row r="544" spans="1:14" x14ac:dyDescent="0.25">
      <c r="A544" s="1"/>
      <c r="C544">
        <f>(C539+C540)/2</f>
        <v>8.0145481891717191E-2</v>
      </c>
      <c r="D544">
        <f>(D539+D540)/2</f>
        <v>8.0145481891717191E-2</v>
      </c>
    </row>
    <row r="545" spans="1:15" x14ac:dyDescent="0.25">
      <c r="A545" s="1" t="s">
        <v>111</v>
      </c>
      <c r="C545">
        <f>C543-C544</f>
        <v>1.3458666088626836</v>
      </c>
      <c r="D545">
        <f>D543-D544</f>
        <v>2.4632258038563521</v>
      </c>
    </row>
    <row r="547" spans="1:15" s="6" customFormat="1" x14ac:dyDescent="0.25">
      <c r="A547" s="5" t="s">
        <v>139</v>
      </c>
      <c r="M547" s="5" t="s">
        <v>212</v>
      </c>
    </row>
    <row r="548" spans="1:15" x14ac:dyDescent="0.25">
      <c r="B548" s="1" t="s">
        <v>55</v>
      </c>
      <c r="C548" s="1" t="s">
        <v>110</v>
      </c>
      <c r="D548" s="1" t="s">
        <v>56</v>
      </c>
      <c r="E548" s="24" t="s">
        <v>212</v>
      </c>
      <c r="F548" s="1" t="s">
        <v>112</v>
      </c>
      <c r="I548">
        <f>13/D567</f>
        <v>5.2781974129093365</v>
      </c>
      <c r="M548" s="1" t="s">
        <v>97</v>
      </c>
      <c r="N548">
        <v>3.7367626889124657E-2</v>
      </c>
      <c r="O548" s="25">
        <v>4.2992706961488991E-2</v>
      </c>
    </row>
    <row r="549" spans="1:15" x14ac:dyDescent="0.25">
      <c r="A549" s="1" t="s">
        <v>57</v>
      </c>
      <c r="B549" s="18">
        <v>0.48939640000000001</v>
      </c>
      <c r="C549">
        <f>B549/((2*B$16)+B$2)</f>
        <v>8.1453389477888927E-3</v>
      </c>
      <c r="D549">
        <f>C549*2</f>
        <v>1.6290677895577785E-2</v>
      </c>
      <c r="E549">
        <f>D549*I$548*(1/2)</f>
        <v>4.2992706961488991E-2</v>
      </c>
      <c r="F549" s="1"/>
      <c r="M549" s="1" t="s">
        <v>98</v>
      </c>
      <c r="N549">
        <v>1.1652990727176601E-3</v>
      </c>
      <c r="O549" s="25">
        <v>1.1183597783059704E-3</v>
      </c>
    </row>
    <row r="550" spans="1:15" x14ac:dyDescent="0.25">
      <c r="A550" s="1" t="s">
        <v>58</v>
      </c>
      <c r="B550" s="18">
        <v>1.6929019999999999E-2</v>
      </c>
      <c r="C550">
        <f>B550/((2*B$16)+B$3)</f>
        <v>2.1188290069839045E-4</v>
      </c>
      <c r="D550">
        <f>C550*2</f>
        <v>4.2376580139678091E-4</v>
      </c>
      <c r="E550">
        <f t="shared" ref="E550" si="27">D550*I$548*(1/2)</f>
        <v>1.1183597783059704E-3</v>
      </c>
      <c r="F550" s="1" t="s">
        <v>113</v>
      </c>
      <c r="I550" s="2">
        <f>D562*I548</f>
        <v>9.1515102617599292E-2</v>
      </c>
      <c r="M550" s="1" t="s">
        <v>99</v>
      </c>
      <c r="N550">
        <v>7.1574343849193636E-3</v>
      </c>
      <c r="O550" s="25">
        <v>7.8884112654251937E-3</v>
      </c>
    </row>
    <row r="551" spans="1:15" x14ac:dyDescent="0.25">
      <c r="A551" s="1" t="s">
        <v>59</v>
      </c>
      <c r="B551" s="18">
        <v>7.6191759999999997E-2</v>
      </c>
      <c r="C551">
        <f>B551/((3*B$16)+2*B$4)</f>
        <v>7.472637577112817E-4</v>
      </c>
      <c r="D551">
        <f>C551*3</f>
        <v>2.2417912731338453E-3</v>
      </c>
      <c r="E551">
        <f>D551*I$548*(2/3)</f>
        <v>7.8884112654251937E-3</v>
      </c>
      <c r="F551" s="1" t="s">
        <v>114</v>
      </c>
      <c r="I551" s="2">
        <f>D561*I548</f>
        <v>0.72628711079984565</v>
      </c>
      <c r="M551" s="1" t="s">
        <v>100</v>
      </c>
      <c r="N551">
        <v>0</v>
      </c>
      <c r="O551" s="25">
        <v>0</v>
      </c>
    </row>
    <row r="552" spans="1:15" x14ac:dyDescent="0.25">
      <c r="A552" s="1" t="s">
        <v>60</v>
      </c>
      <c r="B552" s="18">
        <v>0</v>
      </c>
      <c r="C552">
        <f>B552/((3*B$16)+2*B$5)</f>
        <v>0</v>
      </c>
      <c r="D552">
        <f>C552*3</f>
        <v>0</v>
      </c>
      <c r="E552">
        <f>D552*I$548*(2/3)</f>
        <v>0</v>
      </c>
      <c r="F552" s="1"/>
      <c r="M552" s="1" t="s">
        <v>101</v>
      </c>
      <c r="N552">
        <v>4.71879638990816E-2</v>
      </c>
      <c r="O552" s="25">
        <v>5.3139114227969193E-2</v>
      </c>
    </row>
    <row r="553" spans="1:15" x14ac:dyDescent="0.25">
      <c r="A553" s="1" t="s">
        <v>61</v>
      </c>
      <c r="B553" s="18">
        <v>0.72330119999999998</v>
      </c>
      <c r="C553">
        <f>B553/((B$16)+B$6)</f>
        <v>1.0067663270419242E-2</v>
      </c>
      <c r="D553">
        <f t="shared" ref="D553:D558" si="28">C553*1</f>
        <v>1.0067663270419242E-2</v>
      </c>
      <c r="E553">
        <f>D553*I$548*(1/1)</f>
        <v>5.3139114227969193E-2</v>
      </c>
      <c r="F553" s="1" t="s">
        <v>115</v>
      </c>
      <c r="M553" s="1" t="s">
        <v>102</v>
      </c>
      <c r="N553">
        <v>0</v>
      </c>
      <c r="O553" s="25">
        <v>0</v>
      </c>
    </row>
    <row r="554" spans="1:15" x14ac:dyDescent="0.25">
      <c r="A554" s="1" t="s">
        <v>62</v>
      </c>
      <c r="B554" s="18">
        <v>0</v>
      </c>
      <c r="C554">
        <f>B554/((B$16)+B$7)</f>
        <v>0</v>
      </c>
      <c r="D554">
        <f t="shared" si="28"/>
        <v>0</v>
      </c>
      <c r="E554">
        <f>D554*I$548*(1/1)</f>
        <v>0</v>
      </c>
      <c r="M554" s="1" t="s">
        <v>103</v>
      </c>
      <c r="N554">
        <v>4.1275537186313271E-3</v>
      </c>
      <c r="O554" s="25">
        <v>4.6310564129635771E-3</v>
      </c>
    </row>
    <row r="555" spans="1:15" x14ac:dyDescent="0.25">
      <c r="A555" s="1" t="s">
        <v>63</v>
      </c>
      <c r="B555" s="18">
        <v>3.536247E-2</v>
      </c>
      <c r="C555">
        <f>B555/((B$16)+B$8)</f>
        <v>8.7739355895196497E-4</v>
      </c>
      <c r="D555">
        <f t="shared" si="28"/>
        <v>8.7739355895196497E-4</v>
      </c>
      <c r="E555">
        <f>D555*I$548*(1/1)</f>
        <v>4.6310564129635771E-3</v>
      </c>
      <c r="M555" s="1" t="s">
        <v>104</v>
      </c>
      <c r="N555">
        <v>4.4171228510647076</v>
      </c>
      <c r="O555" s="25">
        <v>5.0244567105234177</v>
      </c>
    </row>
    <row r="556" spans="1:15" x14ac:dyDescent="0.25">
      <c r="A556" s="1" t="s">
        <v>64</v>
      </c>
      <c r="B556" s="18">
        <v>53.381189999999997</v>
      </c>
      <c r="C556">
        <f>B556/((B$16)+B$9)</f>
        <v>0.95192663658897569</v>
      </c>
      <c r="D556">
        <f t="shared" si="28"/>
        <v>0.95192663658897569</v>
      </c>
      <c r="E556">
        <f>D556*I$548*(1/1)</f>
        <v>5.0244567105234177</v>
      </c>
      <c r="M556" s="1" t="s">
        <v>105</v>
      </c>
      <c r="N556">
        <v>3.6724648509061611E-2</v>
      </c>
      <c r="O556" s="25">
        <v>4.0979179043576112E-2</v>
      </c>
    </row>
    <row r="557" spans="1:15" x14ac:dyDescent="0.25">
      <c r="A557" s="1" t="s">
        <v>65</v>
      </c>
      <c r="B557" s="18">
        <v>0.24059810000000001</v>
      </c>
      <c r="C557">
        <f>B557/((B$16)+2*B$10)</f>
        <v>3.8819293631713971E-3</v>
      </c>
      <c r="D557">
        <f t="shared" si="28"/>
        <v>3.8819293631713971E-3</v>
      </c>
      <c r="E557">
        <f>D557*I$548*(2/1)</f>
        <v>4.0979179043576112E-2</v>
      </c>
      <c r="M557" s="1" t="s">
        <v>106</v>
      </c>
      <c r="N557">
        <v>5.6539322353053598E-3</v>
      </c>
      <c r="O557" s="25">
        <v>4.1059022762864571E-3</v>
      </c>
    </row>
    <row r="558" spans="1:15" x14ac:dyDescent="0.25">
      <c r="A558" s="1" t="s">
        <v>66</v>
      </c>
      <c r="B558" s="18">
        <v>3.6640190000000003E-2</v>
      </c>
      <c r="C558">
        <f>B558/((B$16)+2*B$11)</f>
        <v>3.8894929036230276E-4</v>
      </c>
      <c r="D558">
        <f t="shared" si="28"/>
        <v>3.8894929036230276E-4</v>
      </c>
      <c r="E558">
        <f>D558*I$548*(2/1)</f>
        <v>4.1059022762864571E-3</v>
      </c>
      <c r="M558" s="1" t="s">
        <v>107</v>
      </c>
      <c r="N558">
        <v>2.9643578903702288</v>
      </c>
      <c r="O558" s="25">
        <v>2.9545098884357079</v>
      </c>
    </row>
    <row r="559" spans="1:15" x14ac:dyDescent="0.25">
      <c r="A559" s="1" t="s">
        <v>67</v>
      </c>
      <c r="B559" s="18">
        <v>39.726819999999996</v>
      </c>
      <c r="C559">
        <f>B559/((5*B$16)+(2*B$12))</f>
        <v>0.27987868369697688</v>
      </c>
      <c r="D559">
        <f>C559*5</f>
        <v>1.3993934184848844</v>
      </c>
      <c r="E559">
        <f>D559*I$548*(2/5)</f>
        <v>2.9545098884357079</v>
      </c>
      <c r="M559" s="1" t="s">
        <v>68</v>
      </c>
      <c r="N559">
        <v>7.5626884780906605E-3</v>
      </c>
      <c r="O559" s="25">
        <v>0</v>
      </c>
    </row>
    <row r="560" spans="1:15" x14ac:dyDescent="0.25">
      <c r="A560" s="1" t="s">
        <v>68</v>
      </c>
      <c r="B560" s="18">
        <v>0.14670929999999999</v>
      </c>
      <c r="C560">
        <f>B560/((0)+B$13)</f>
        <v>4.5838061613447476E-3</v>
      </c>
      <c r="D560">
        <f>C560*0</f>
        <v>0</v>
      </c>
      <c r="E560">
        <f>D560*I$548*(0)</f>
        <v>0</v>
      </c>
      <c r="M560" s="1" t="s">
        <v>208</v>
      </c>
      <c r="N560">
        <f>SUM(N548:N559)</f>
        <v>7.5284278886218692</v>
      </c>
      <c r="O560" s="25">
        <f>SUM(O548:O559)</f>
        <v>8.1338213289251406</v>
      </c>
    </row>
    <row r="561" spans="1:15" x14ac:dyDescent="0.25">
      <c r="A561" s="1" t="s">
        <v>69</v>
      </c>
      <c r="B561" s="18">
        <v>4.8779680000000001</v>
      </c>
      <c r="C561">
        <f>B561/((0)+B$14)</f>
        <v>0.1376013540197461</v>
      </c>
      <c r="D561">
        <v>0.1376013540197461</v>
      </c>
      <c r="M561" s="1" t="s">
        <v>69</v>
      </c>
      <c r="N561">
        <v>0.72628711079984598</v>
      </c>
      <c r="O561" s="25">
        <v>0.72628711079984598</v>
      </c>
    </row>
    <row r="562" spans="1:15" x14ac:dyDescent="0.25">
      <c r="A562" s="1" t="s">
        <v>70</v>
      </c>
      <c r="B562" s="18">
        <v>0.32939350000000001</v>
      </c>
      <c r="C562">
        <f>B562/((0)+B$15)</f>
        <v>1.7338325086851247E-2</v>
      </c>
      <c r="D562">
        <v>1.7338325086851247E-2</v>
      </c>
      <c r="M562" s="1" t="s">
        <v>209</v>
      </c>
      <c r="N562">
        <v>9.1515102617599292E-2</v>
      </c>
      <c r="O562" s="25">
        <v>9.1515102617599292E-2</v>
      </c>
    </row>
    <row r="563" spans="1:15" x14ac:dyDescent="0.25">
      <c r="A563" s="1" t="s">
        <v>71</v>
      </c>
      <c r="B563" s="18">
        <f>(16/(2*B$15))*B562</f>
        <v>0.13870660069480997</v>
      </c>
      <c r="M563" s="1" t="s">
        <v>210</v>
      </c>
      <c r="N563">
        <f>SUM(N561:N562)</f>
        <v>0.8178022134174453</v>
      </c>
      <c r="O563" s="25">
        <f>SUM(O561:O562)</f>
        <v>0.8178022134174453</v>
      </c>
    </row>
    <row r="564" spans="1:15" x14ac:dyDescent="0.25">
      <c r="A564" s="1" t="s">
        <v>72</v>
      </c>
      <c r="B564" s="18">
        <f>(16/(2*B$14))*B561</f>
        <v>1.1008108321579688</v>
      </c>
      <c r="M564" s="1" t="s">
        <v>211</v>
      </c>
      <c r="N564">
        <f>1-(N561+N562)</f>
        <v>0.1821977865825547</v>
      </c>
      <c r="O564" s="25">
        <f>1-(O561+O562)</f>
        <v>0.1821977865825547</v>
      </c>
    </row>
    <row r="565" spans="1:15" x14ac:dyDescent="0.25">
      <c r="A565" s="1" t="s">
        <v>73</v>
      </c>
      <c r="B565" s="25">
        <f>SUM(B549:B564)</f>
        <v>101.32001737285276</v>
      </c>
      <c r="C565">
        <f>SUM(C549:C562)</f>
        <v>1.4156492266429981</v>
      </c>
      <c r="D565">
        <f>SUM(D549:D562)</f>
        <v>2.5404319046334707</v>
      </c>
    </row>
    <row r="566" spans="1:15" x14ac:dyDescent="0.25">
      <c r="A566" s="1"/>
      <c r="C566">
        <f>(C561+C562)/2</f>
        <v>7.7469839553298669E-2</v>
      </c>
      <c r="D566">
        <f>(D561+D562)/2</f>
        <v>7.7469839553298669E-2</v>
      </c>
    </row>
    <row r="567" spans="1:15" x14ac:dyDescent="0.25">
      <c r="A567" s="1" t="s">
        <v>111</v>
      </c>
      <c r="C567">
        <f>C565-C566</f>
        <v>1.3381793870896994</v>
      </c>
      <c r="D567">
        <f>D565-D566</f>
        <v>2.462962065080172</v>
      </c>
    </row>
    <row r="569" spans="1:15" s="6" customFormat="1" x14ac:dyDescent="0.25">
      <c r="A569" s="5" t="s">
        <v>140</v>
      </c>
      <c r="M569" s="5" t="s">
        <v>212</v>
      </c>
    </row>
    <row r="570" spans="1:15" x14ac:dyDescent="0.25">
      <c r="B570" s="1" t="s">
        <v>55</v>
      </c>
      <c r="C570" s="1" t="s">
        <v>110</v>
      </c>
      <c r="D570" s="1" t="s">
        <v>56</v>
      </c>
      <c r="F570" s="1" t="s">
        <v>112</v>
      </c>
      <c r="I570">
        <f>13/D589</f>
        <v>5.2492990105644077</v>
      </c>
      <c r="M570" s="1" t="s">
        <v>97</v>
      </c>
      <c r="N570">
        <v>3.8310550791746091E-2</v>
      </c>
    </row>
    <row r="571" spans="1:15" x14ac:dyDescent="0.25">
      <c r="A571" s="1" t="s">
        <v>57</v>
      </c>
      <c r="B571">
        <v>0.50447540000000002</v>
      </c>
      <c r="C571">
        <f>B571/((2*B$16)+B$2)</f>
        <v>8.3963084399913453E-3</v>
      </c>
      <c r="D571">
        <f>C571*2</f>
        <v>1.6792616879982691E-2</v>
      </c>
      <c r="F571" s="1"/>
      <c r="M571" s="1" t="s">
        <v>98</v>
      </c>
      <c r="N571">
        <v>4.8002065229828077E-4</v>
      </c>
    </row>
    <row r="572" spans="1:15" x14ac:dyDescent="0.25">
      <c r="A572" s="1" t="s">
        <v>58</v>
      </c>
      <c r="B572">
        <v>9.9836909999999994E-3</v>
      </c>
      <c r="C572">
        <f>B572/((2*B$16)+B$3)</f>
        <v>1.2495545570602519E-4</v>
      </c>
      <c r="D572">
        <f>C572*2</f>
        <v>2.4991091141205037E-4</v>
      </c>
      <c r="F572" s="1" t="s">
        <v>113</v>
      </c>
      <c r="I572" s="2">
        <f>D584*I570</f>
        <v>0.10089073674222412</v>
      </c>
      <c r="M572" s="1" t="s">
        <v>99</v>
      </c>
      <c r="N572">
        <v>5.7404235757060242E-3</v>
      </c>
    </row>
    <row r="573" spans="1:15" x14ac:dyDescent="0.25">
      <c r="A573" s="1" t="s">
        <v>59</v>
      </c>
      <c r="B573">
        <v>6.0068620000000003E-2</v>
      </c>
      <c r="C573">
        <f>B573/((3*B$16)+2*B$4)</f>
        <v>5.8913329606418146E-4</v>
      </c>
      <c r="D573">
        <f>C573*3</f>
        <v>1.7673998881925445E-3</v>
      </c>
      <c r="F573" s="1" t="s">
        <v>114</v>
      </c>
      <c r="I573" s="2">
        <f>D583*I570</f>
        <v>0.71853900425576167</v>
      </c>
      <c r="M573" s="1" t="s">
        <v>100</v>
      </c>
      <c r="N573">
        <v>4.3309384213777351E-3</v>
      </c>
    </row>
    <row r="574" spans="1:15" x14ac:dyDescent="0.25">
      <c r="A574" s="1" t="s">
        <v>60</v>
      </c>
      <c r="B574">
        <v>6.5267560000000002E-2</v>
      </c>
      <c r="C574">
        <f>B574/((3*B$16)+2*B$5)</f>
        <v>4.294229187638579E-4</v>
      </c>
      <c r="D574">
        <f>C574*3</f>
        <v>1.2882687562915736E-3</v>
      </c>
      <c r="F574" s="1"/>
      <c r="M574" s="1" t="s">
        <v>101</v>
      </c>
      <c r="N574">
        <v>4.1920305419477416E-2</v>
      </c>
    </row>
    <row r="575" spans="1:15" x14ac:dyDescent="0.25">
      <c r="A575" s="1" t="s">
        <v>61</v>
      </c>
      <c r="B575">
        <v>0.64081259999999995</v>
      </c>
      <c r="C575">
        <f>B575/((B$16)+B$6)</f>
        <v>8.919500584599966E-3</v>
      </c>
      <c r="D575">
        <f t="shared" ref="D575:D580" si="29">C575*1</f>
        <v>8.919500584599966E-3</v>
      </c>
      <c r="F575" s="1" t="s">
        <v>115</v>
      </c>
      <c r="M575" s="1" t="s">
        <v>102</v>
      </c>
      <c r="N575">
        <v>0</v>
      </c>
    </row>
    <row r="576" spans="1:15" x14ac:dyDescent="0.25">
      <c r="A576" s="1" t="s">
        <v>62</v>
      </c>
      <c r="B576">
        <v>0</v>
      </c>
      <c r="C576">
        <f>B576/((B$16)+B$7)</f>
        <v>0</v>
      </c>
      <c r="D576">
        <f t="shared" si="29"/>
        <v>0</v>
      </c>
      <c r="M576" s="1" t="s">
        <v>103</v>
      </c>
      <c r="N576">
        <v>7.5553322385552195E-3</v>
      </c>
    </row>
    <row r="577" spans="1:14" x14ac:dyDescent="0.25">
      <c r="A577" s="1" t="s">
        <v>63</v>
      </c>
      <c r="B577">
        <v>6.6211450000000005E-2</v>
      </c>
      <c r="C577">
        <f>B577/((B$16)+B$8)</f>
        <v>1.6428009626836047E-3</v>
      </c>
      <c r="D577">
        <f t="shared" si="29"/>
        <v>1.6428009626836047E-3</v>
      </c>
      <c r="M577" s="1" t="s">
        <v>104</v>
      </c>
      <c r="N577">
        <v>4.4050749602691646</v>
      </c>
    </row>
    <row r="578" spans="1:14" x14ac:dyDescent="0.25">
      <c r="A578" s="1" t="s">
        <v>64</v>
      </c>
      <c r="B578">
        <v>53.592100000000002</v>
      </c>
      <c r="C578">
        <f>B578/((B$16)+B$9)</f>
        <v>0.95568771510601491</v>
      </c>
      <c r="D578">
        <f t="shared" si="29"/>
        <v>0.95568771510601491</v>
      </c>
      <c r="M578" s="1" t="s">
        <v>105</v>
      </c>
      <c r="N578">
        <v>3.3855371205924016E-2</v>
      </c>
    </row>
    <row r="579" spans="1:14" x14ac:dyDescent="0.25">
      <c r="A579" s="1" t="s">
        <v>65</v>
      </c>
      <c r="B579">
        <v>0.22314220000000001</v>
      </c>
      <c r="C579">
        <f>B579/((B$16)+2*B$10)</f>
        <v>3.6002871940495978E-3</v>
      </c>
      <c r="D579">
        <f t="shared" si="29"/>
        <v>3.6002871940495978E-3</v>
      </c>
      <c r="M579" s="1" t="s">
        <v>106</v>
      </c>
      <c r="N579">
        <v>5.9503473470632574E-3</v>
      </c>
    </row>
    <row r="580" spans="1:14" x14ac:dyDescent="0.25">
      <c r="A580" s="1" t="s">
        <v>66</v>
      </c>
      <c r="B580">
        <v>3.9580049999999999E-2</v>
      </c>
      <c r="C580">
        <f>B580/((B$16)+2*B$11)</f>
        <v>4.2015700136938317E-4</v>
      </c>
      <c r="D580">
        <f t="shared" si="29"/>
        <v>4.2015700136938317E-4</v>
      </c>
      <c r="M580" s="1" t="s">
        <v>107</v>
      </c>
      <c r="N580">
        <v>2.9635005645585877</v>
      </c>
    </row>
    <row r="581" spans="1:14" x14ac:dyDescent="0.25">
      <c r="A581" s="1" t="s">
        <v>67</v>
      </c>
      <c r="B581">
        <v>39.974020000000003</v>
      </c>
      <c r="C581">
        <f>B581/((5*B$16)+(2*B$12))</f>
        <v>0.28162022783793494</v>
      </c>
      <c r="D581">
        <f>C581*5</f>
        <v>1.4081011391896747</v>
      </c>
      <c r="M581" s="1" t="s">
        <v>68</v>
      </c>
      <c r="N581">
        <v>9.9034610922834436E-3</v>
      </c>
    </row>
    <row r="582" spans="1:14" x14ac:dyDescent="0.25">
      <c r="A582" s="1" t="s">
        <v>68</v>
      </c>
      <c r="B582">
        <v>0.17907110000000001</v>
      </c>
      <c r="C582">
        <f>B582/((0)+B$13)</f>
        <v>5.5949228269699435E-3</v>
      </c>
      <c r="D582">
        <f>C582*0</f>
        <v>0</v>
      </c>
      <c r="M582" s="1" t="s">
        <v>208</v>
      </c>
      <c r="N582">
        <f>SUM(N570:N581)</f>
        <v>7.5166222755721828</v>
      </c>
    </row>
    <row r="583" spans="1:14" x14ac:dyDescent="0.25">
      <c r="A583" s="1" t="s">
        <v>69</v>
      </c>
      <c r="B583">
        <v>4.8524969999999996</v>
      </c>
      <c r="C583">
        <f>B583/((0)+B$14)</f>
        <v>0.13688284908321577</v>
      </c>
      <c r="D583">
        <v>0.13688284908321577</v>
      </c>
      <c r="M583" s="1" t="s">
        <v>69</v>
      </c>
      <c r="N583">
        <v>0.71853900425576167</v>
      </c>
    </row>
    <row r="584" spans="1:14" x14ac:dyDescent="0.25">
      <c r="A584" s="1" t="s">
        <v>70</v>
      </c>
      <c r="B584">
        <v>0.36513869999999998</v>
      </c>
      <c r="C584">
        <f>B584/((0)+B$15)</f>
        <v>1.9219849457837664E-2</v>
      </c>
      <c r="D584">
        <v>1.9219849457837664E-2</v>
      </c>
      <c r="M584" s="1" t="s">
        <v>209</v>
      </c>
      <c r="N584">
        <v>0.10089073674222412</v>
      </c>
    </row>
    <row r="585" spans="1:14" x14ac:dyDescent="0.25">
      <c r="A585" s="1" t="s">
        <v>71</v>
      </c>
      <c r="B585">
        <f>(16/(2*B$15))*B584</f>
        <v>0.15375879566270131</v>
      </c>
      <c r="M585" s="1" t="s">
        <v>210</v>
      </c>
      <c r="N585">
        <f>SUM(N583:N584)</f>
        <v>0.81942974099798582</v>
      </c>
    </row>
    <row r="586" spans="1:14" x14ac:dyDescent="0.25">
      <c r="A586" s="1" t="s">
        <v>72</v>
      </c>
      <c r="B586">
        <f>(16/(2*B$14))*B583</f>
        <v>1.0950627926657261</v>
      </c>
      <c r="M586" s="1" t="s">
        <v>211</v>
      </c>
      <c r="N586">
        <f>1-(N583+N584)</f>
        <v>0.18057025900201418</v>
      </c>
    </row>
    <row r="587" spans="1:14" x14ac:dyDescent="0.25">
      <c r="A587" s="1" t="s">
        <v>73</v>
      </c>
      <c r="B587" s="8">
        <f>SUM(B571:B586)</f>
        <v>101.82118995932844</v>
      </c>
      <c r="C587">
        <f>SUM(C571:C584)</f>
        <v>1.4231281301652015</v>
      </c>
      <c r="D587">
        <f>SUM(D571:D584)</f>
        <v>2.5545724950153241</v>
      </c>
    </row>
    <row r="588" spans="1:14" x14ac:dyDescent="0.25">
      <c r="A588" s="1"/>
      <c r="C588">
        <f>(C583+C584)/2</f>
        <v>7.8051349270526718E-2</v>
      </c>
      <c r="D588">
        <f>(D583+D584)/2</f>
        <v>7.8051349270526718E-2</v>
      </c>
    </row>
    <row r="589" spans="1:14" x14ac:dyDescent="0.25">
      <c r="A589" s="1" t="s">
        <v>111</v>
      </c>
      <c r="C589">
        <f>C587-C588</f>
        <v>1.3450767808946746</v>
      </c>
      <c r="D589">
        <f>D587-D588</f>
        <v>2.4765211457447975</v>
      </c>
    </row>
    <row r="591" spans="1:14" s="6" customFormat="1" x14ac:dyDescent="0.25">
      <c r="A591" s="5" t="s">
        <v>141</v>
      </c>
      <c r="M591" s="5" t="s">
        <v>212</v>
      </c>
    </row>
    <row r="592" spans="1:14" x14ac:dyDescent="0.25">
      <c r="B592" s="1" t="s">
        <v>55</v>
      </c>
      <c r="C592" s="1" t="s">
        <v>110</v>
      </c>
      <c r="D592" s="1" t="s">
        <v>56</v>
      </c>
      <c r="F592" s="1" t="s">
        <v>112</v>
      </c>
      <c r="I592">
        <f>13/D611</f>
        <v>5.238944475232663</v>
      </c>
      <c r="M592" s="1" t="s">
        <v>97</v>
      </c>
    </row>
    <row r="593" spans="1:14" x14ac:dyDescent="0.25">
      <c r="A593" s="1" t="s">
        <v>57</v>
      </c>
      <c r="B593">
        <v>0.53974699999999998</v>
      </c>
      <c r="C593">
        <f>B593/((2*B$16)+B$2)</f>
        <v>8.9833563570394289E-3</v>
      </c>
      <c r="D593">
        <f>C593*2</f>
        <v>1.7966712714078858E-2</v>
      </c>
      <c r="F593" s="1"/>
      <c r="M593" s="1" t="s">
        <v>98</v>
      </c>
    </row>
    <row r="594" spans="1:14" x14ac:dyDescent="0.25">
      <c r="A594" s="1" t="s">
        <v>58</v>
      </c>
      <c r="B594">
        <v>6.6005510000000003E-2</v>
      </c>
      <c r="C594">
        <f>B594/((2*B$16)+B$3)</f>
        <v>8.2612218078049516E-4</v>
      </c>
      <c r="D594">
        <f>C594*2</f>
        <v>1.6522443615609903E-3</v>
      </c>
      <c r="F594" s="1" t="s">
        <v>113</v>
      </c>
      <c r="I594" s="2">
        <f>D606*I592</f>
        <v>9.9254971599548741E-2</v>
      </c>
      <c r="M594" s="1" t="s">
        <v>99</v>
      </c>
    </row>
    <row r="595" spans="1:14" x14ac:dyDescent="0.25">
      <c r="A595" s="1" t="s">
        <v>59</v>
      </c>
      <c r="B595">
        <v>7.6125849999999995E-2</v>
      </c>
      <c r="C595">
        <f>B595/((3*B$16)+2*B$4)</f>
        <v>7.4661733407871628E-4</v>
      </c>
      <c r="D595">
        <f>C595*3</f>
        <v>2.2398520022361488E-3</v>
      </c>
      <c r="F595" s="1" t="s">
        <v>114</v>
      </c>
      <c r="I595" s="2">
        <f>D605*I592</f>
        <v>0.74509627939993683</v>
      </c>
      <c r="M595" s="1" t="s">
        <v>100</v>
      </c>
    </row>
    <row r="596" spans="1:14" x14ac:dyDescent="0.25">
      <c r="A596" s="1" t="s">
        <v>60</v>
      </c>
      <c r="B596">
        <v>8.7065970000000006E-2</v>
      </c>
      <c r="C596">
        <f>B596/((3*B$16)+2*B$5)</f>
        <v>5.7284389001835661E-4</v>
      </c>
      <c r="D596">
        <f>C596*3</f>
        <v>1.7185316700550697E-3</v>
      </c>
      <c r="F596" s="1"/>
      <c r="M596" s="1" t="s">
        <v>101</v>
      </c>
    </row>
    <row r="597" spans="1:14" x14ac:dyDescent="0.25">
      <c r="A597" s="1" t="s">
        <v>61</v>
      </c>
      <c r="B597">
        <v>0.82948029999999995</v>
      </c>
      <c r="C597">
        <f>B597/((B$16)+B$6)</f>
        <v>1.1545575135014755E-2</v>
      </c>
      <c r="D597">
        <f t="shared" ref="D597:D602" si="30">C597*1</f>
        <v>1.1545575135014755E-2</v>
      </c>
      <c r="F597" s="1" t="s">
        <v>115</v>
      </c>
      <c r="M597" s="1" t="s">
        <v>102</v>
      </c>
    </row>
    <row r="598" spans="1:14" x14ac:dyDescent="0.25">
      <c r="A598" s="1" t="s">
        <v>62</v>
      </c>
      <c r="B598">
        <v>0</v>
      </c>
      <c r="C598">
        <f>B598/((B$16)+B$7)</f>
        <v>0</v>
      </c>
      <c r="D598">
        <f t="shared" si="30"/>
        <v>0</v>
      </c>
      <c r="M598" s="1" t="s">
        <v>103</v>
      </c>
    </row>
    <row r="599" spans="1:14" x14ac:dyDescent="0.25">
      <c r="A599" s="1" t="s">
        <v>63</v>
      </c>
      <c r="B599">
        <v>0.10461139999999999</v>
      </c>
      <c r="C599">
        <f>B599/((B$16)+B$8)</f>
        <v>2.5955587534736003E-3</v>
      </c>
      <c r="D599">
        <f t="shared" si="30"/>
        <v>2.5955587534736003E-3</v>
      </c>
      <c r="M599" s="1" t="s">
        <v>104</v>
      </c>
    </row>
    <row r="600" spans="1:14" x14ac:dyDescent="0.25">
      <c r="A600" s="1" t="s">
        <v>64</v>
      </c>
      <c r="B600">
        <v>53.372799999999998</v>
      </c>
      <c r="C600">
        <f>B600/((B$16)+B$9)</f>
        <v>0.95177702088200145</v>
      </c>
      <c r="D600">
        <f t="shared" si="30"/>
        <v>0.95177702088200145</v>
      </c>
      <c r="M600" s="1" t="s">
        <v>105</v>
      </c>
    </row>
    <row r="601" spans="1:14" x14ac:dyDescent="0.25">
      <c r="A601" s="1" t="s">
        <v>65</v>
      </c>
      <c r="B601">
        <v>0.21057129999999999</v>
      </c>
      <c r="C601">
        <f>B601/((B$16)+2*B$10)</f>
        <v>3.3974620435954111E-3</v>
      </c>
      <c r="D601">
        <f t="shared" si="30"/>
        <v>3.3974620435954111E-3</v>
      </c>
      <c r="M601" s="1" t="s">
        <v>106</v>
      </c>
    </row>
    <row r="602" spans="1:14" x14ac:dyDescent="0.25">
      <c r="A602" s="1" t="s">
        <v>66</v>
      </c>
      <c r="B602">
        <v>1.5635920000000001E-2</v>
      </c>
      <c r="C602">
        <f>B602/((B$16)+2*B$11)</f>
        <v>1.6598112586647986E-4</v>
      </c>
      <c r="D602">
        <f t="shared" si="30"/>
        <v>1.6598112586647986E-4</v>
      </c>
      <c r="M602" s="1" t="s">
        <v>107</v>
      </c>
    </row>
    <row r="603" spans="1:14" x14ac:dyDescent="0.25">
      <c r="A603" s="1" t="s">
        <v>67</v>
      </c>
      <c r="B603">
        <v>39.964700000000001</v>
      </c>
      <c r="C603">
        <f>B603/((5*B$16)+(2*B$12))</f>
        <v>0.28155456767857517</v>
      </c>
      <c r="D603">
        <f>C603*5</f>
        <v>1.4077728383928758</v>
      </c>
      <c r="M603" s="1" t="s">
        <v>68</v>
      </c>
    </row>
    <row r="604" spans="1:14" x14ac:dyDescent="0.25">
      <c r="A604" s="1" t="s">
        <v>68</v>
      </c>
      <c r="B604">
        <v>0.1070559</v>
      </c>
      <c r="C604">
        <f>B604/((0)+B$13)</f>
        <v>3.344869711929013E-3</v>
      </c>
      <c r="D604">
        <f>C604*0</f>
        <v>0</v>
      </c>
      <c r="M604" s="1" t="s">
        <v>208</v>
      </c>
      <c r="N604">
        <f>SUM(N592:N603)</f>
        <v>0</v>
      </c>
    </row>
    <row r="605" spans="1:14" x14ac:dyDescent="0.25">
      <c r="A605" s="1" t="s">
        <v>69</v>
      </c>
      <c r="B605">
        <v>5.0417909999999999</v>
      </c>
      <c r="C605">
        <f>B605/((0)+B$14)</f>
        <v>0.14222259520451339</v>
      </c>
      <c r="D605">
        <v>0.14222259520451339</v>
      </c>
      <c r="M605" s="1" t="s">
        <v>69</v>
      </c>
      <c r="N605">
        <v>0.74509627939993683</v>
      </c>
    </row>
    <row r="606" spans="1:14" x14ac:dyDescent="0.25">
      <c r="A606" s="1" t="s">
        <v>70</v>
      </c>
      <c r="B606">
        <v>0.35992859999999999</v>
      </c>
      <c r="C606">
        <f>B606/((0)+B$15)</f>
        <v>1.8945604800505316E-2</v>
      </c>
      <c r="D606">
        <v>1.8945604800505316E-2</v>
      </c>
      <c r="M606" s="1" t="s">
        <v>209</v>
      </c>
      <c r="N606">
        <v>9.9254971599548741E-2</v>
      </c>
    </row>
    <row r="607" spans="1:14" x14ac:dyDescent="0.25">
      <c r="A607" s="1" t="s">
        <v>71</v>
      </c>
      <c r="B607">
        <f>(16/(2*B$15))*B606</f>
        <v>0.15156483840404253</v>
      </c>
      <c r="M607" s="1" t="s">
        <v>210</v>
      </c>
      <c r="N607">
        <f>SUM(N605:N606)</f>
        <v>0.8443512509994856</v>
      </c>
    </row>
    <row r="608" spans="1:14" x14ac:dyDescent="0.25">
      <c r="A608" s="1" t="s">
        <v>72</v>
      </c>
      <c r="B608">
        <f>(16/(2*B$14))*B605</f>
        <v>1.1377807616361071</v>
      </c>
      <c r="M608" s="1" t="s">
        <v>211</v>
      </c>
      <c r="N608">
        <f>1-(N605+N606)</f>
        <v>0.1556487490005144</v>
      </c>
    </row>
    <row r="609" spans="1:17" x14ac:dyDescent="0.25">
      <c r="A609" s="1" t="s">
        <v>73</v>
      </c>
      <c r="B609">
        <f>SUM(B593:B608)</f>
        <v>102.06486435004015</v>
      </c>
      <c r="C609">
        <f>SUM(C593:C606)</f>
        <v>1.4266781750973914</v>
      </c>
      <c r="D609">
        <f>SUM(D593:D606)</f>
        <v>2.5619999770857773</v>
      </c>
    </row>
    <row r="610" spans="1:17" x14ac:dyDescent="0.25">
      <c r="A610" s="1"/>
      <c r="C610">
        <f>(C605+C606)/2</f>
        <v>8.0584100002509346E-2</v>
      </c>
      <c r="D610">
        <f>(D605+D606)/2</f>
        <v>8.0584100002509346E-2</v>
      </c>
    </row>
    <row r="611" spans="1:17" x14ac:dyDescent="0.25">
      <c r="A611" s="1" t="s">
        <v>111</v>
      </c>
      <c r="C611">
        <f>C609-C610</f>
        <v>1.346094075094882</v>
      </c>
      <c r="D611">
        <f>D609-D610</f>
        <v>2.4814158770832679</v>
      </c>
    </row>
    <row r="613" spans="1:17" s="6" customFormat="1" x14ac:dyDescent="0.25">
      <c r="A613" s="5" t="s">
        <v>142</v>
      </c>
      <c r="M613" s="5" t="s">
        <v>212</v>
      </c>
      <c r="Q613" s="5" t="s">
        <v>214</v>
      </c>
    </row>
    <row r="614" spans="1:17" x14ac:dyDescent="0.25">
      <c r="B614" s="1" t="s">
        <v>55</v>
      </c>
      <c r="C614" s="1" t="s">
        <v>110</v>
      </c>
      <c r="D614" s="1" t="s">
        <v>56</v>
      </c>
      <c r="F614" s="1" t="s">
        <v>112</v>
      </c>
      <c r="I614">
        <f>13/D633</f>
        <v>5.2227342289501006</v>
      </c>
      <c r="M614" s="1" t="s">
        <v>97</v>
      </c>
      <c r="Q614">
        <v>0.17182886077475656</v>
      </c>
    </row>
    <row r="615" spans="1:17" x14ac:dyDescent="0.25">
      <c r="A615" s="1" t="s">
        <v>57</v>
      </c>
      <c r="B615">
        <v>0.24502550000000001</v>
      </c>
      <c r="C615">
        <f>B615/((2*B$16)+B$2)</f>
        <v>4.0781169382354413E-3</v>
      </c>
      <c r="D615">
        <f>C615*2</f>
        <v>8.1562338764708826E-3</v>
      </c>
      <c r="F615" s="1"/>
      <c r="M615" s="1" t="s">
        <v>98</v>
      </c>
    </row>
    <row r="616" spans="1:17" x14ac:dyDescent="0.25">
      <c r="A616" s="1" t="s">
        <v>58</v>
      </c>
      <c r="B616">
        <v>9.523686E-3</v>
      </c>
      <c r="C616">
        <f>B616/((2*B$16)+B$3)</f>
        <v>1.1919805251695913E-4</v>
      </c>
      <c r="D616">
        <f>C616*2</f>
        <v>2.3839610503391826E-4</v>
      </c>
      <c r="F616" s="1" t="s">
        <v>113</v>
      </c>
      <c r="I616" s="2">
        <f>D628*I614</f>
        <v>0.23580546076222472</v>
      </c>
      <c r="M616" s="1" t="s">
        <v>99</v>
      </c>
    </row>
    <row r="617" spans="1:17" x14ac:dyDescent="0.25">
      <c r="A617" s="1" t="s">
        <v>59</v>
      </c>
      <c r="B617">
        <v>6.2256260000000001E-2</v>
      </c>
      <c r="C617">
        <f>B617/((3*B$16)+2*B$4)</f>
        <v>6.1058895067721969E-4</v>
      </c>
      <c r="D617">
        <f>C617*3</f>
        <v>1.8317668520316591E-3</v>
      </c>
      <c r="F617" s="1" t="s">
        <v>114</v>
      </c>
      <c r="I617" s="2">
        <f>D627*I614</f>
        <v>0.83134349040248201</v>
      </c>
      <c r="M617" s="1" t="s">
        <v>100</v>
      </c>
    </row>
    <row r="618" spans="1:17" x14ac:dyDescent="0.25">
      <c r="A618" s="1" t="s">
        <v>60</v>
      </c>
      <c r="B618">
        <v>2.0334410000000001E-2</v>
      </c>
      <c r="C618">
        <f>B618/((3*B$16)+2*B$5)</f>
        <v>1.3378869523452354E-4</v>
      </c>
      <c r="D618">
        <f>C618*3</f>
        <v>4.0136608570357066E-4</v>
      </c>
      <c r="F618" s="1"/>
      <c r="M618" s="1" t="s">
        <v>101</v>
      </c>
    </row>
    <row r="619" spans="1:17" x14ac:dyDescent="0.25">
      <c r="A619" s="1" t="s">
        <v>61</v>
      </c>
      <c r="B619">
        <v>0.72675679999999998</v>
      </c>
      <c r="C619">
        <f>B619/((B$16)+B$6)</f>
        <v>1.0115761928623129E-2</v>
      </c>
      <c r="D619">
        <f t="shared" ref="D619:D624" si="31">C619*1</f>
        <v>1.0115761928623129E-2</v>
      </c>
      <c r="F619" s="1" t="s">
        <v>115</v>
      </c>
      <c r="M619" s="1" t="s">
        <v>102</v>
      </c>
    </row>
    <row r="620" spans="1:17" x14ac:dyDescent="0.25">
      <c r="A620" s="1" t="s">
        <v>62</v>
      </c>
      <c r="B620">
        <v>0</v>
      </c>
      <c r="C620">
        <f>B620/((B$16)+B$7)</f>
        <v>0</v>
      </c>
      <c r="D620">
        <f t="shared" si="31"/>
        <v>0</v>
      </c>
      <c r="M620" s="1" t="s">
        <v>103</v>
      </c>
    </row>
    <row r="621" spans="1:17" x14ac:dyDescent="0.25">
      <c r="A621" s="1" t="s">
        <v>63</v>
      </c>
      <c r="B621">
        <v>7.4682760000000001E-2</v>
      </c>
      <c r="C621">
        <f>B621/((B$16)+B$8)</f>
        <v>1.852986304088924E-3</v>
      </c>
      <c r="D621">
        <f t="shared" si="31"/>
        <v>1.852986304088924E-3</v>
      </c>
      <c r="M621" s="1" t="s">
        <v>104</v>
      </c>
    </row>
    <row r="622" spans="1:17" x14ac:dyDescent="0.25">
      <c r="A622" s="1" t="s">
        <v>64</v>
      </c>
      <c r="B622">
        <v>53.370820000000002</v>
      </c>
      <c r="C622">
        <f>B622/((B$16)+B$9)</f>
        <v>0.9517417122884605</v>
      </c>
      <c r="D622">
        <f t="shared" si="31"/>
        <v>0.9517417122884605</v>
      </c>
      <c r="M622" s="1" t="s">
        <v>105</v>
      </c>
    </row>
    <row r="623" spans="1:17" x14ac:dyDescent="0.25">
      <c r="A623" s="1" t="s">
        <v>65</v>
      </c>
      <c r="B623">
        <v>0.2256804</v>
      </c>
      <c r="C623">
        <f>B623/((B$16)+2*B$10)</f>
        <v>3.6412397747624197E-3</v>
      </c>
      <c r="D623">
        <f t="shared" si="31"/>
        <v>3.6412397747624197E-3</v>
      </c>
      <c r="M623" s="1" t="s">
        <v>106</v>
      </c>
    </row>
    <row r="624" spans="1:17" x14ac:dyDescent="0.25">
      <c r="A624" s="1" t="s">
        <v>66</v>
      </c>
      <c r="B624">
        <v>0</v>
      </c>
      <c r="C624">
        <f>B624/((B$16)+2*B$11)</f>
        <v>0</v>
      </c>
      <c r="D624">
        <f t="shared" si="31"/>
        <v>0</v>
      </c>
      <c r="M624" s="1" t="s">
        <v>107</v>
      </c>
    </row>
    <row r="625" spans="1:14" x14ac:dyDescent="0.25">
      <c r="A625" s="1" t="s">
        <v>67</v>
      </c>
      <c r="B625">
        <v>39.998809999999999</v>
      </c>
      <c r="C625">
        <f>B625/((5*B$16)+(2*B$12))</f>
        <v>0.28179487540773407</v>
      </c>
      <c r="D625">
        <f>C625*5</f>
        <v>1.4089743770386702</v>
      </c>
      <c r="M625" s="1" t="s">
        <v>68</v>
      </c>
    </row>
    <row r="626" spans="1:14" x14ac:dyDescent="0.25">
      <c r="A626" s="1" t="s">
        <v>68</v>
      </c>
      <c r="B626">
        <v>5.426504E-2</v>
      </c>
      <c r="C626">
        <f>B626/((0)+B$13)</f>
        <v>1.6954646003874273E-3</v>
      </c>
      <c r="D626">
        <f>C626*0</f>
        <v>0</v>
      </c>
      <c r="M626" s="1" t="s">
        <v>208</v>
      </c>
      <c r="N626">
        <f>SUM(N614:N625)</f>
        <v>0</v>
      </c>
    </row>
    <row r="627" spans="1:14" x14ac:dyDescent="0.25">
      <c r="A627" s="1" t="s">
        <v>69</v>
      </c>
      <c r="B627">
        <v>5.6428539999999998</v>
      </c>
      <c r="C627">
        <f>B627/((0)+B$14)</f>
        <v>0.15917782792665724</v>
      </c>
      <c r="D627">
        <v>0.15917782792665724</v>
      </c>
      <c r="M627" s="1" t="s">
        <v>69</v>
      </c>
      <c r="N627">
        <v>0.83134349040248201</v>
      </c>
    </row>
    <row r="628" spans="1:14" x14ac:dyDescent="0.25">
      <c r="A628" s="1" t="s">
        <v>70</v>
      </c>
      <c r="B628">
        <v>0.85775610000000002</v>
      </c>
      <c r="C628">
        <f>B628/((0)+B$15)</f>
        <v>4.5149810506369091E-2</v>
      </c>
      <c r="D628">
        <v>4.5149810506369091E-2</v>
      </c>
      <c r="M628" s="1" t="s">
        <v>209</v>
      </c>
      <c r="N628">
        <v>0.23580546076222472</v>
      </c>
    </row>
    <row r="629" spans="1:14" x14ac:dyDescent="0.25">
      <c r="A629" s="1" t="s">
        <v>71</v>
      </c>
      <c r="B629">
        <f>(16/(2*B$15))*B628</f>
        <v>0.36119848405095273</v>
      </c>
      <c r="M629" s="1" t="s">
        <v>210</v>
      </c>
      <c r="N629">
        <f>SUM(N627:N628)</f>
        <v>1.0671489511647068</v>
      </c>
    </row>
    <row r="630" spans="1:14" x14ac:dyDescent="0.25">
      <c r="A630" s="1" t="s">
        <v>72</v>
      </c>
      <c r="B630">
        <f>(16/(2*B$14))*B627</f>
        <v>1.273422623413258</v>
      </c>
      <c r="M630" s="1" t="s">
        <v>211</v>
      </c>
      <c r="N630">
        <f>1-(N627+N628)</f>
        <v>-6.7148951164706761E-2</v>
      </c>
    </row>
    <row r="631" spans="1:14" x14ac:dyDescent="0.25">
      <c r="A631" s="1" t="s">
        <v>73</v>
      </c>
      <c r="B631">
        <f>SUM(B615:B630)</f>
        <v>102.92338606346422</v>
      </c>
      <c r="C631">
        <f>SUM(C615:C628)</f>
        <v>1.4601113713737468</v>
      </c>
      <c r="D631">
        <f>SUM(D615:D628)</f>
        <v>2.5912814786868714</v>
      </c>
    </row>
    <row r="632" spans="1:14" x14ac:dyDescent="0.25">
      <c r="A632" s="1"/>
      <c r="C632">
        <f>(C627+C628)/2</f>
        <v>0.10216381921651317</v>
      </c>
      <c r="D632">
        <f>(D627+D628)/2</f>
        <v>0.10216381921651317</v>
      </c>
    </row>
    <row r="633" spans="1:14" x14ac:dyDescent="0.25">
      <c r="A633" s="1" t="s">
        <v>111</v>
      </c>
      <c r="C633">
        <f>C631-C632</f>
        <v>1.3579475521572337</v>
      </c>
      <c r="D633">
        <f>D631-D632</f>
        <v>2.4891176594703581</v>
      </c>
    </row>
    <row r="635" spans="1:14" s="6" customFormat="1" x14ac:dyDescent="0.25">
      <c r="A635" s="5" t="s">
        <v>143</v>
      </c>
      <c r="M635" s="5" t="s">
        <v>212</v>
      </c>
    </row>
    <row r="636" spans="1:14" x14ac:dyDescent="0.25">
      <c r="B636" s="1" t="s">
        <v>55</v>
      </c>
      <c r="C636" s="1" t="s">
        <v>110</v>
      </c>
      <c r="D636" s="1" t="s">
        <v>56</v>
      </c>
      <c r="F636" s="1" t="s">
        <v>112</v>
      </c>
      <c r="I636">
        <f>13/D655</f>
        <v>5.1615904235279757</v>
      </c>
      <c r="M636" s="1" t="s">
        <v>97</v>
      </c>
    </row>
    <row r="637" spans="1:14" x14ac:dyDescent="0.25">
      <c r="A637" s="1" t="s">
        <v>57</v>
      </c>
      <c r="B637">
        <v>0.99080500000000005</v>
      </c>
      <c r="C637">
        <f>B637/((2*B$16)+B$2)</f>
        <v>1.649060466354876E-2</v>
      </c>
      <c r="D637">
        <f>C637*2</f>
        <v>3.298120932709752E-2</v>
      </c>
      <c r="F637" s="1"/>
      <c r="M637" s="1" t="s">
        <v>98</v>
      </c>
    </row>
    <row r="638" spans="1:14" x14ac:dyDescent="0.25">
      <c r="A638" s="1" t="s">
        <v>58</v>
      </c>
      <c r="B638">
        <v>2.73996E-2</v>
      </c>
      <c r="C638">
        <f>B638/((2*B$16)+B$3)</f>
        <v>3.4293223860422037E-4</v>
      </c>
      <c r="D638">
        <f>C638*2</f>
        <v>6.8586447720844074E-4</v>
      </c>
      <c r="F638" s="1" t="s">
        <v>113</v>
      </c>
      <c r="I638" s="2">
        <f>D650*I636</f>
        <v>0.24604661444365911</v>
      </c>
      <c r="M638" s="1" t="s">
        <v>99</v>
      </c>
    </row>
    <row r="639" spans="1:14" x14ac:dyDescent="0.25">
      <c r="A639" s="1" t="s">
        <v>59</v>
      </c>
      <c r="B639">
        <v>8.2445199999999996E-2</v>
      </c>
      <c r="C639">
        <f>B639/((3*B$16)+2*B$4)</f>
        <v>8.0859544335579289E-4</v>
      </c>
      <c r="D639">
        <f>C639*3</f>
        <v>2.4257863300673789E-3</v>
      </c>
      <c r="F639" s="1" t="s">
        <v>114</v>
      </c>
      <c r="I639" s="2">
        <f>D649*I636</f>
        <v>0.79856792747332628</v>
      </c>
      <c r="M639" s="1" t="s">
        <v>100</v>
      </c>
    </row>
    <row r="640" spans="1:14" x14ac:dyDescent="0.25">
      <c r="A640" s="1" t="s">
        <v>60</v>
      </c>
      <c r="B640">
        <v>5.916739E-2</v>
      </c>
      <c r="C640">
        <f>B640/((3*B$16)+2*B$5)</f>
        <v>3.8928731684529798E-4</v>
      </c>
      <c r="D640">
        <f>C640*3</f>
        <v>1.167861950535894E-3</v>
      </c>
      <c r="F640" s="1"/>
      <c r="M640" s="1" t="s">
        <v>101</v>
      </c>
    </row>
    <row r="641" spans="1:14" x14ac:dyDescent="0.25">
      <c r="A641" s="1" t="s">
        <v>61</v>
      </c>
      <c r="B641">
        <v>0.81663949999999996</v>
      </c>
      <c r="C641">
        <f>B641/((B$16)+B$6)</f>
        <v>1.1366843438561328E-2</v>
      </c>
      <c r="D641">
        <f t="shared" ref="D641:D646" si="32">C641*1</f>
        <v>1.1366843438561328E-2</v>
      </c>
      <c r="F641" s="1" t="s">
        <v>115</v>
      </c>
      <c r="M641" s="1" t="s">
        <v>102</v>
      </c>
    </row>
    <row r="642" spans="1:14" x14ac:dyDescent="0.25">
      <c r="A642" s="1" t="s">
        <v>62</v>
      </c>
      <c r="B642">
        <v>0</v>
      </c>
      <c r="C642">
        <f>B642/((B$16)+B$7)</f>
        <v>0</v>
      </c>
      <c r="D642">
        <f t="shared" si="32"/>
        <v>0</v>
      </c>
      <c r="M642" s="1" t="s">
        <v>103</v>
      </c>
    </row>
    <row r="643" spans="1:14" x14ac:dyDescent="0.25">
      <c r="A643" s="1" t="s">
        <v>63</v>
      </c>
      <c r="B643">
        <v>0.45403759999999999</v>
      </c>
      <c r="C643">
        <f>B643/((B$16)+B$8)</f>
        <v>1.1265323541087733E-2</v>
      </c>
      <c r="D643">
        <f t="shared" si="32"/>
        <v>1.1265323541087733E-2</v>
      </c>
      <c r="M643" s="1" t="s">
        <v>104</v>
      </c>
    </row>
    <row r="644" spans="1:14" x14ac:dyDescent="0.25">
      <c r="A644" s="1" t="s">
        <v>64</v>
      </c>
      <c r="B644">
        <v>53.19905</v>
      </c>
      <c r="C644">
        <f>B644/((B$16)+B$9)</f>
        <v>0.94867860263566162</v>
      </c>
      <c r="D644">
        <f t="shared" si="32"/>
        <v>0.94867860263566162</v>
      </c>
      <c r="M644" s="1" t="s">
        <v>105</v>
      </c>
    </row>
    <row r="645" spans="1:14" x14ac:dyDescent="0.25">
      <c r="A645" s="1" t="s">
        <v>65</v>
      </c>
      <c r="B645">
        <v>0.2201601</v>
      </c>
      <c r="C645">
        <f>B645/((B$16)+2*B$10)</f>
        <v>3.5521725100437244E-3</v>
      </c>
      <c r="D645">
        <f t="shared" si="32"/>
        <v>3.5521725100437244E-3</v>
      </c>
      <c r="M645" s="1" t="s">
        <v>106</v>
      </c>
    </row>
    <row r="646" spans="1:14" x14ac:dyDescent="0.25">
      <c r="A646" s="1" t="s">
        <v>66</v>
      </c>
      <c r="B646">
        <v>0</v>
      </c>
      <c r="C646">
        <f>B646/((B$16)+2*B$11)</f>
        <v>0</v>
      </c>
      <c r="D646">
        <f t="shared" si="32"/>
        <v>0</v>
      </c>
      <c r="M646" s="1" t="s">
        <v>107</v>
      </c>
    </row>
    <row r="647" spans="1:14" x14ac:dyDescent="0.25">
      <c r="A647" s="1" t="s">
        <v>67</v>
      </c>
      <c r="B647">
        <v>39.894179999999999</v>
      </c>
      <c r="C647">
        <f>B647/((5*B$16)+(2*B$12))</f>
        <v>0.28105774853286175</v>
      </c>
      <c r="D647">
        <f>C647*5</f>
        <v>1.4052887426643088</v>
      </c>
      <c r="M647" s="1" t="s">
        <v>68</v>
      </c>
    </row>
    <row r="648" spans="1:14" x14ac:dyDescent="0.25">
      <c r="A648" s="1" t="s">
        <v>68</v>
      </c>
      <c r="B648">
        <v>4.9159889999999998E-2</v>
      </c>
      <c r="C648">
        <f>B648/((0)+B$13)</f>
        <v>1.5359585702680748E-3</v>
      </c>
      <c r="D648">
        <f>C648*0</f>
        <v>0</v>
      </c>
      <c r="M648" s="1" t="s">
        <v>208</v>
      </c>
      <c r="N648">
        <f>SUM(N636:N647)</f>
        <v>0</v>
      </c>
    </row>
    <row r="649" spans="1:14" x14ac:dyDescent="0.25">
      <c r="A649" s="1" t="s">
        <v>69</v>
      </c>
      <c r="B649">
        <v>5.4845949999999997</v>
      </c>
      <c r="C649">
        <f>B649/((0)+B$14)</f>
        <v>0.1547135401974612</v>
      </c>
      <c r="D649">
        <v>0.1547135401974612</v>
      </c>
      <c r="M649" s="1" t="s">
        <v>69</v>
      </c>
      <c r="N649">
        <v>0.79856792747332628</v>
      </c>
    </row>
    <row r="650" spans="1:14" x14ac:dyDescent="0.25">
      <c r="A650" s="1" t="s">
        <v>70</v>
      </c>
      <c r="B650">
        <v>0.9056111</v>
      </c>
      <c r="C650">
        <f>B650/((0)+B$15)</f>
        <v>4.766875986945994E-2</v>
      </c>
      <c r="D650">
        <v>4.766875986945994E-2</v>
      </c>
      <c r="M650" s="1" t="s">
        <v>209</v>
      </c>
      <c r="N650">
        <v>0.24604661444365911</v>
      </c>
    </row>
    <row r="651" spans="1:14" x14ac:dyDescent="0.25">
      <c r="A651" s="1" t="s">
        <v>71</v>
      </c>
      <c r="B651">
        <f>(16/(2*B$15))*B650</f>
        <v>0.38135007895567952</v>
      </c>
      <c r="M651" s="1" t="s">
        <v>210</v>
      </c>
      <c r="N651">
        <f>SUM(N649:N650)</f>
        <v>1.0446145419169854</v>
      </c>
    </row>
    <row r="652" spans="1:14" x14ac:dyDescent="0.25">
      <c r="A652" s="1" t="s">
        <v>72</v>
      </c>
      <c r="B652">
        <f>(16/(2*B$14))*B649</f>
        <v>1.2377083215796896</v>
      </c>
      <c r="M652" s="1" t="s">
        <v>211</v>
      </c>
      <c r="N652">
        <f>1-(N649+N650)</f>
        <v>-4.461454191698544E-2</v>
      </c>
    </row>
    <row r="653" spans="1:14" x14ac:dyDescent="0.25">
      <c r="A653" s="1" t="s">
        <v>73</v>
      </c>
      <c r="B653">
        <f>SUM(B637:B652)</f>
        <v>103.80230878053537</v>
      </c>
      <c r="C653">
        <f>SUM(C637:C650)</f>
        <v>1.4778703689577595</v>
      </c>
      <c r="D653">
        <f>SUM(D637:D650)</f>
        <v>2.619794706941494</v>
      </c>
    </row>
    <row r="654" spans="1:14" x14ac:dyDescent="0.25">
      <c r="A654" s="1"/>
      <c r="C654">
        <f>(C649+C650)/2</f>
        <v>0.10119115003346058</v>
      </c>
      <c r="D654">
        <f>(D649+D650)/2</f>
        <v>0.10119115003346058</v>
      </c>
    </row>
    <row r="655" spans="1:14" x14ac:dyDescent="0.25">
      <c r="A655" s="1" t="s">
        <v>111</v>
      </c>
      <c r="C655">
        <f>C653-C654</f>
        <v>1.3766792189242989</v>
      </c>
      <c r="D655">
        <f>D653-D654</f>
        <v>2.5186035569080332</v>
      </c>
    </row>
    <row r="657" spans="1:15" s="6" customFormat="1" x14ac:dyDescent="0.25">
      <c r="A657" s="5" t="s">
        <v>144</v>
      </c>
      <c r="M657" s="5" t="s">
        <v>212</v>
      </c>
    </row>
    <row r="658" spans="1:15" x14ac:dyDescent="0.25">
      <c r="B658" s="1" t="s">
        <v>55</v>
      </c>
      <c r="C658" s="1" t="s">
        <v>110</v>
      </c>
      <c r="D658" s="1" t="s">
        <v>56</v>
      </c>
      <c r="E658" s="24" t="s">
        <v>212</v>
      </c>
      <c r="F658" s="1" t="s">
        <v>112</v>
      </c>
      <c r="I658">
        <f>13/D677</f>
        <v>5.3341860127537046</v>
      </c>
      <c r="M658" s="1" t="s">
        <v>97</v>
      </c>
      <c r="N658">
        <v>5.9155295299271613E-3</v>
      </c>
      <c r="O658" s="25">
        <v>4.0086466036932398E-3</v>
      </c>
    </row>
    <row r="659" spans="1:15" x14ac:dyDescent="0.25">
      <c r="A659" s="1" t="s">
        <v>57</v>
      </c>
      <c r="B659" s="18">
        <v>4.5152440000000002E-2</v>
      </c>
      <c r="C659">
        <f>B659/((2*B$16)+B$2)</f>
        <v>7.5150109015861399E-4</v>
      </c>
      <c r="D659">
        <f>C659*2</f>
        <v>1.503002180317228E-3</v>
      </c>
      <c r="E659">
        <f>D659*I$658*(1/2)</f>
        <v>4.0086466036932398E-3</v>
      </c>
      <c r="F659" s="1"/>
      <c r="M659" s="1" t="s">
        <v>98</v>
      </c>
      <c r="N659">
        <v>0</v>
      </c>
      <c r="O659" s="25">
        <v>0</v>
      </c>
    </row>
    <row r="660" spans="1:15" x14ac:dyDescent="0.25">
      <c r="A660" s="1" t="s">
        <v>58</v>
      </c>
      <c r="B660" s="18">
        <v>0</v>
      </c>
      <c r="C660">
        <f>B660/((2*B$16)+B$3)</f>
        <v>0</v>
      </c>
      <c r="D660">
        <f>C660*2</f>
        <v>0</v>
      </c>
      <c r="E660">
        <f t="shared" ref="E660" si="33">D660*I$658*(1/2)</f>
        <v>0</v>
      </c>
      <c r="F660" s="1" t="s">
        <v>113</v>
      </c>
      <c r="I660" s="2">
        <f>D672*I658</f>
        <v>0.11711688606819684</v>
      </c>
      <c r="M660" s="1" t="s">
        <v>99</v>
      </c>
      <c r="N660">
        <v>9.3398049693988894E-3</v>
      </c>
      <c r="O660" s="25">
        <v>9.4757369492348802E-3</v>
      </c>
    </row>
    <row r="661" spans="1:15" x14ac:dyDescent="0.25">
      <c r="A661" s="1" t="s">
        <v>59</v>
      </c>
      <c r="B661" s="18">
        <v>9.0562610000000002E-2</v>
      </c>
      <c r="C661">
        <f>B661/((3*B$16)+2*B$4)</f>
        <v>8.882083345592923E-4</v>
      </c>
      <c r="D661">
        <f>C661*3</f>
        <v>2.6646250036778769E-3</v>
      </c>
      <c r="E661">
        <f>D661*I$658*(2/3)</f>
        <v>9.4757369492348802E-3</v>
      </c>
      <c r="F661" s="1" t="s">
        <v>114</v>
      </c>
      <c r="I661" s="2">
        <f>D671*I658</f>
        <v>0.81748966170740156</v>
      </c>
      <c r="M661" s="1" t="s">
        <v>100</v>
      </c>
      <c r="N661">
        <v>6.6251667655161826E-4</v>
      </c>
      <c r="O661" s="25">
        <v>7.8647946947057762E-4</v>
      </c>
    </row>
    <row r="662" spans="1:15" x14ac:dyDescent="0.25">
      <c r="A662" s="1" t="s">
        <v>60</v>
      </c>
      <c r="B662" s="18">
        <v>1.120473E-2</v>
      </c>
      <c r="C662">
        <f>B662/((3*B$16)+2*B$5)</f>
        <v>7.3720663995420718E-5</v>
      </c>
      <c r="D662">
        <f>C662*3</f>
        <v>2.2116199198626217E-4</v>
      </c>
      <c r="E662">
        <f>D662*I$658*(2/3)</f>
        <v>7.8647946947057762E-4</v>
      </c>
      <c r="F662" s="1"/>
      <c r="M662" s="1" t="s">
        <v>101</v>
      </c>
      <c r="N662">
        <v>2.5417172048019653E-2</v>
      </c>
      <c r="O662" s="25">
        <v>3.0265781195263207E-2</v>
      </c>
    </row>
    <row r="663" spans="1:15" x14ac:dyDescent="0.25">
      <c r="A663" s="1" t="s">
        <v>61</v>
      </c>
      <c r="B663" s="18">
        <v>0.40763759999999999</v>
      </c>
      <c r="C663">
        <f>B663/((B$16)+B$6)</f>
        <v>5.6739268414898953E-3</v>
      </c>
      <c r="D663">
        <f t="shared" ref="D663:D668" si="34">C663*1</f>
        <v>5.6739268414898953E-3</v>
      </c>
      <c r="E663">
        <f>D663*I$658*(1/1)</f>
        <v>3.0265781195263207E-2</v>
      </c>
      <c r="F663" s="1" t="s">
        <v>115</v>
      </c>
      <c r="M663" s="1" t="s">
        <v>102</v>
      </c>
      <c r="N663">
        <v>0</v>
      </c>
      <c r="O663" s="25">
        <v>0</v>
      </c>
    </row>
    <row r="664" spans="1:15" x14ac:dyDescent="0.25">
      <c r="A664" s="1" t="s">
        <v>62</v>
      </c>
      <c r="B664" s="18">
        <v>0</v>
      </c>
      <c r="C664">
        <f>B664/((B$16)+B$7)</f>
        <v>0</v>
      </c>
      <c r="D664">
        <f t="shared" si="34"/>
        <v>0</v>
      </c>
      <c r="E664">
        <f>D664*I$658*(1/1)</f>
        <v>0</v>
      </c>
      <c r="M664" s="1" t="s">
        <v>103</v>
      </c>
      <c r="N664">
        <v>9.8283373694972882E-3</v>
      </c>
      <c r="O664" s="25">
        <v>8.1380456214990415E-3</v>
      </c>
    </row>
    <row r="665" spans="1:15" x14ac:dyDescent="0.25">
      <c r="A665" s="1" t="s">
        <v>63</v>
      </c>
      <c r="B665" s="18">
        <v>6.1489380000000003E-2</v>
      </c>
      <c r="C665">
        <f>B665/((B$16)+B$8)</f>
        <v>1.525639638745534E-3</v>
      </c>
      <c r="D665">
        <f t="shared" si="34"/>
        <v>1.525639638745534E-3</v>
      </c>
      <c r="E665">
        <f>D665*I$658*(1/1)</f>
        <v>8.1380456214990415E-3</v>
      </c>
      <c r="M665" s="1" t="s">
        <v>104</v>
      </c>
      <c r="N665">
        <v>3.9491721571076472</v>
      </c>
      <c r="O665" s="25">
        <v>5.0617313114139426</v>
      </c>
    </row>
    <row r="666" spans="1:15" x14ac:dyDescent="0.25">
      <c r="A666" s="1" t="s">
        <v>64</v>
      </c>
      <c r="B666" s="18">
        <v>53.21275</v>
      </c>
      <c r="C666">
        <f>B666/((B$16)+B$9)</f>
        <v>0.94892290957076864</v>
      </c>
      <c r="D666">
        <f t="shared" si="34"/>
        <v>0.94892290957076864</v>
      </c>
      <c r="E666">
        <f>D666*I$658*(1/1)</f>
        <v>5.0617313114139426</v>
      </c>
      <c r="M666" s="1" t="s">
        <v>105</v>
      </c>
      <c r="N666">
        <v>3.188364388059052E-2</v>
      </c>
      <c r="O666" s="25">
        <v>2.9835208555181871E-2</v>
      </c>
    </row>
    <row r="667" spans="1:15" x14ac:dyDescent="0.25">
      <c r="A667" s="1" t="s">
        <v>65</v>
      </c>
      <c r="B667" s="18">
        <v>0.1733307</v>
      </c>
      <c r="C667">
        <f>B667/((B$16)+2*B$10)</f>
        <v>2.7966036883460528E-3</v>
      </c>
      <c r="D667">
        <f t="shared" si="34"/>
        <v>2.7966036883460528E-3</v>
      </c>
      <c r="E667">
        <f>D667*I$658*(2/1)</f>
        <v>2.9835208555181871E-2</v>
      </c>
      <c r="M667" s="1" t="s">
        <v>106</v>
      </c>
      <c r="N667">
        <v>2.1145567184568345E-3</v>
      </c>
      <c r="O667" s="25">
        <v>2.719262175694924E-3</v>
      </c>
    </row>
    <row r="668" spans="1:15" x14ac:dyDescent="0.25">
      <c r="A668" s="1" t="s">
        <v>66</v>
      </c>
      <c r="B668" s="18">
        <v>2.401141E-2</v>
      </c>
      <c r="C668">
        <f>B668/((B$16)+2*B$11)</f>
        <v>2.5489007781068549E-4</v>
      </c>
      <c r="D668">
        <f t="shared" si="34"/>
        <v>2.5489007781068549E-4</v>
      </c>
      <c r="E668">
        <f>D668*I$658*(2/1)</f>
        <v>2.719262175694924E-3</v>
      </c>
      <c r="M668" s="1" t="s">
        <v>107</v>
      </c>
      <c r="N668">
        <v>3.1979426445078465</v>
      </c>
      <c r="O668" s="25">
        <v>2.9571494938722447</v>
      </c>
    </row>
    <row r="669" spans="1:15" x14ac:dyDescent="0.25">
      <c r="A669" s="1" t="s">
        <v>67</v>
      </c>
      <c r="B669" s="18">
        <v>39.34496</v>
      </c>
      <c r="C669">
        <f>B669/((5*B$16)+(2*B$12))</f>
        <v>0.27718844888441135</v>
      </c>
      <c r="D669">
        <f>C669*5</f>
        <v>1.3859422444220568</v>
      </c>
      <c r="E669">
        <f>D669*I$658*(2/5)</f>
        <v>2.9571494938722447</v>
      </c>
      <c r="M669" s="1" t="s">
        <v>68</v>
      </c>
      <c r="N669">
        <v>0</v>
      </c>
      <c r="O669" s="25">
        <v>0</v>
      </c>
    </row>
    <row r="670" spans="1:15" x14ac:dyDescent="0.25">
      <c r="A670" s="1" t="s">
        <v>68</v>
      </c>
      <c r="B670" s="18">
        <v>0</v>
      </c>
      <c r="C670">
        <f>B670/((0)+B$13)</f>
        <v>0</v>
      </c>
      <c r="D670">
        <f>C670*0</f>
        <v>0</v>
      </c>
      <c r="E670">
        <f>D670*I$658*(0)</f>
        <v>0</v>
      </c>
      <c r="M670" s="1" t="s">
        <v>208</v>
      </c>
      <c r="N670">
        <f>SUM(N658:N669)</f>
        <v>7.2322763628079354</v>
      </c>
      <c r="O670" s="25">
        <f>SUM(O658:O669)</f>
        <v>8.1041099658562246</v>
      </c>
    </row>
    <row r="671" spans="1:15" x14ac:dyDescent="0.25">
      <c r="A671" s="1" t="s">
        <v>69</v>
      </c>
      <c r="B671" s="18">
        <v>5.4328830000000004</v>
      </c>
      <c r="C671">
        <f>B671/((0)+B$14)</f>
        <v>0.15325480959097321</v>
      </c>
      <c r="D671">
        <v>0.15325480959097321</v>
      </c>
      <c r="M671" s="1" t="s">
        <v>69</v>
      </c>
      <c r="N671">
        <v>0.81748966170740156</v>
      </c>
      <c r="O671" s="25">
        <v>0.81748966170740156</v>
      </c>
    </row>
    <row r="672" spans="1:15" x14ac:dyDescent="0.25">
      <c r="A672" s="1" t="s">
        <v>70</v>
      </c>
      <c r="B672" s="18">
        <v>0.4171183</v>
      </c>
      <c r="C672">
        <f>B672/((0)+B$15)</f>
        <v>2.1955905884829981E-2</v>
      </c>
      <c r="D672">
        <v>2.1955905884829981E-2</v>
      </c>
      <c r="M672" s="1" t="s">
        <v>209</v>
      </c>
      <c r="N672">
        <v>0.11711688606819684</v>
      </c>
      <c r="O672" s="25">
        <v>0.11711688606819684</v>
      </c>
    </row>
    <row r="673" spans="1:15" x14ac:dyDescent="0.25">
      <c r="A673" s="1" t="s">
        <v>71</v>
      </c>
      <c r="B673" s="18">
        <f>(16/(2*B$15))*B672</f>
        <v>0.17564724707863985</v>
      </c>
      <c r="M673" s="1" t="s">
        <v>210</v>
      </c>
      <c r="N673">
        <f>SUM(N671:N672)</f>
        <v>0.93460654777559837</v>
      </c>
      <c r="O673" s="25">
        <f>SUM(O671:O672)</f>
        <v>0.93460654777559837</v>
      </c>
    </row>
    <row r="674" spans="1:15" x14ac:dyDescent="0.25">
      <c r="A674" s="1" t="s">
        <v>72</v>
      </c>
      <c r="B674" s="18">
        <f>(16/(2*B$14))*B671</f>
        <v>1.2260384767277857</v>
      </c>
      <c r="M674" s="1" t="s">
        <v>211</v>
      </c>
      <c r="N674">
        <f>1-(N671+N672)</f>
        <v>6.5393452224401627E-2</v>
      </c>
      <c r="O674" s="25">
        <f>1-(O671+O672)</f>
        <v>6.5393452224401627E-2</v>
      </c>
    </row>
    <row r="675" spans="1:15" x14ac:dyDescent="0.25">
      <c r="A675" s="1" t="s">
        <v>73</v>
      </c>
      <c r="B675" s="25">
        <f>SUM(B659:B674)</f>
        <v>100.62278589380642</v>
      </c>
      <c r="C675">
        <f>SUM(C659:C672)</f>
        <v>1.4132865642660886</v>
      </c>
      <c r="D675">
        <f>SUM(D659:D672)</f>
        <v>2.5247157188910023</v>
      </c>
    </row>
    <row r="676" spans="1:15" x14ac:dyDescent="0.25">
      <c r="A676" s="1"/>
      <c r="C676">
        <f>(C671+C672)/2</f>
        <v>8.7605357737901596E-2</v>
      </c>
      <c r="D676">
        <f>(D671+D672)/2</f>
        <v>8.7605357737901596E-2</v>
      </c>
    </row>
    <row r="677" spans="1:15" x14ac:dyDescent="0.25">
      <c r="A677" s="1" t="s">
        <v>111</v>
      </c>
      <c r="C677">
        <f>C675-C676</f>
        <v>1.3256812065281869</v>
      </c>
      <c r="D677">
        <f>D675-D676</f>
        <v>2.4371103611531009</v>
      </c>
    </row>
    <row r="679" spans="1:15" s="6" customFormat="1" x14ac:dyDescent="0.25">
      <c r="A679" s="5" t="s">
        <v>145</v>
      </c>
      <c r="M679" s="5" t="s">
        <v>212</v>
      </c>
    </row>
    <row r="680" spans="1:15" x14ac:dyDescent="0.25">
      <c r="B680" s="1" t="s">
        <v>55</v>
      </c>
      <c r="C680" s="1" t="s">
        <v>110</v>
      </c>
      <c r="D680" s="1" t="s">
        <v>56</v>
      </c>
      <c r="F680" s="1" t="s">
        <v>112</v>
      </c>
      <c r="I680">
        <f>13/D699</f>
        <v>5.4920662392890502</v>
      </c>
      <c r="M680" s="1" t="s">
        <v>97</v>
      </c>
    </row>
    <row r="681" spans="1:15" x14ac:dyDescent="0.25">
      <c r="A681" s="1" t="s">
        <v>57</v>
      </c>
      <c r="B681">
        <v>0.2088314</v>
      </c>
      <c r="C681">
        <f>B681/((2*B$16)+B$2)</f>
        <v>3.4757152605562306E-3</v>
      </c>
      <c r="D681">
        <f>C681*2</f>
        <v>6.9514305211124611E-3</v>
      </c>
      <c r="F681" s="1"/>
      <c r="M681" s="1" t="s">
        <v>98</v>
      </c>
    </row>
    <row r="682" spans="1:15" x14ac:dyDescent="0.25">
      <c r="A682" s="1" t="s">
        <v>58</v>
      </c>
      <c r="B682">
        <v>2.079516E-2</v>
      </c>
      <c r="C682">
        <f>B682/((2*B$16)+B$3)</f>
        <v>2.602713459661068E-4</v>
      </c>
      <c r="D682">
        <f>C682*2</f>
        <v>5.205426919322136E-4</v>
      </c>
      <c r="F682" s="1" t="s">
        <v>113</v>
      </c>
      <c r="I682" s="2">
        <f>D694*I680</f>
        <v>0.11413694852877856</v>
      </c>
      <c r="M682" s="1" t="s">
        <v>99</v>
      </c>
    </row>
    <row r="683" spans="1:15" x14ac:dyDescent="0.25">
      <c r="A683" s="1" t="s">
        <v>59</v>
      </c>
      <c r="B683">
        <v>8.4700289999999998E-2</v>
      </c>
      <c r="C683">
        <f>B683/((3*B$16)+2*B$4)</f>
        <v>8.3071262541560011E-4</v>
      </c>
      <c r="D683">
        <f>C683*3</f>
        <v>2.4921378762468001E-3</v>
      </c>
      <c r="F683" s="1" t="s">
        <v>114</v>
      </c>
      <c r="I683" s="2">
        <f>D693*I680</f>
        <v>0.83864083860385519</v>
      </c>
      <c r="M683" s="1" t="s">
        <v>100</v>
      </c>
    </row>
    <row r="684" spans="1:15" x14ac:dyDescent="0.25">
      <c r="A684" s="1" t="s">
        <v>60</v>
      </c>
      <c r="B684">
        <v>4.2242109999999999E-2</v>
      </c>
      <c r="C684">
        <f>B684/((3*B$16)+2*B$5)</f>
        <v>2.7792873168452979E-4</v>
      </c>
      <c r="D684">
        <f>C684*3</f>
        <v>8.3378619505358937E-4</v>
      </c>
      <c r="F684" s="1"/>
      <c r="M684" s="1" t="s">
        <v>101</v>
      </c>
    </row>
    <row r="685" spans="1:15" x14ac:dyDescent="0.25">
      <c r="A685" s="1" t="s">
        <v>61</v>
      </c>
      <c r="B685">
        <v>0.37757489999999999</v>
      </c>
      <c r="C685">
        <f>B685/((B$16)+B$6)</f>
        <v>5.2554827125438457E-3</v>
      </c>
      <c r="D685">
        <f t="shared" ref="D685:D690" si="35">C685*1</f>
        <v>5.2554827125438457E-3</v>
      </c>
      <c r="F685" s="1" t="s">
        <v>115</v>
      </c>
      <c r="M685" s="1" t="s">
        <v>102</v>
      </c>
    </row>
    <row r="686" spans="1:15" x14ac:dyDescent="0.25">
      <c r="A686" s="1" t="s">
        <v>62</v>
      </c>
      <c r="B686">
        <v>0</v>
      </c>
      <c r="C686">
        <f>B686/((B$16)+B$7)</f>
        <v>0</v>
      </c>
      <c r="D686">
        <f t="shared" si="35"/>
        <v>0</v>
      </c>
      <c r="M686" s="1" t="s">
        <v>103</v>
      </c>
    </row>
    <row r="687" spans="1:15" x14ac:dyDescent="0.25">
      <c r="A687" s="1" t="s">
        <v>63</v>
      </c>
      <c r="B687">
        <v>6.5531220000000001E-2</v>
      </c>
      <c r="C687">
        <f>B687/((B$16)+B$8)</f>
        <v>1.6259234815402938E-3</v>
      </c>
      <c r="D687">
        <f t="shared" si="35"/>
        <v>1.6259234815402938E-3</v>
      </c>
      <c r="M687" s="1" t="s">
        <v>104</v>
      </c>
    </row>
    <row r="688" spans="1:15" x14ac:dyDescent="0.25">
      <c r="A688" s="1" t="s">
        <v>64</v>
      </c>
      <c r="B688">
        <v>52.053089999999997</v>
      </c>
      <c r="C688">
        <f>B688/((B$16)+B$9)</f>
        <v>0.92824312998198888</v>
      </c>
      <c r="D688">
        <f t="shared" si="35"/>
        <v>0.92824312998198888</v>
      </c>
      <c r="M688" s="1" t="s">
        <v>105</v>
      </c>
    </row>
    <row r="689" spans="1:14" x14ac:dyDescent="0.25">
      <c r="A689" s="1" t="s">
        <v>65</v>
      </c>
      <c r="B689">
        <v>0.2263561</v>
      </c>
      <c r="C689">
        <f>B689/((B$16)+2*B$10)</f>
        <v>3.6521418544991045E-3</v>
      </c>
      <c r="D689">
        <f t="shared" si="35"/>
        <v>3.6521418544991045E-3</v>
      </c>
      <c r="M689" s="1" t="s">
        <v>106</v>
      </c>
    </row>
    <row r="690" spans="1:14" x14ac:dyDescent="0.25">
      <c r="A690" s="1" t="s">
        <v>66</v>
      </c>
      <c r="B690">
        <v>1.7895680000000001E-2</v>
      </c>
      <c r="C690">
        <f>B690/((B$16)+2*B$11)</f>
        <v>1.8996932157149988E-4</v>
      </c>
      <c r="D690">
        <f t="shared" si="35"/>
        <v>1.8996932157149988E-4</v>
      </c>
      <c r="M690" s="1" t="s">
        <v>107</v>
      </c>
    </row>
    <row r="691" spans="1:14" x14ac:dyDescent="0.25">
      <c r="A691" s="1" t="s">
        <v>67</v>
      </c>
      <c r="B691">
        <v>37.772309999999997</v>
      </c>
      <c r="C691">
        <f>B691/((5*B$16)+(2*B$12))</f>
        <v>0.26610900150060229</v>
      </c>
      <c r="D691">
        <f>C691*5</f>
        <v>1.3305450075030114</v>
      </c>
      <c r="M691" s="1" t="s">
        <v>68</v>
      </c>
    </row>
    <row r="692" spans="1:14" x14ac:dyDescent="0.25">
      <c r="A692" s="1" t="s">
        <v>68</v>
      </c>
      <c r="B692">
        <v>0.105506</v>
      </c>
      <c r="C692">
        <f>B692/((0)+B$13)</f>
        <v>3.296444416671874E-3</v>
      </c>
      <c r="D692">
        <f>C692*0</f>
        <v>0</v>
      </c>
      <c r="M692" s="1" t="s">
        <v>208</v>
      </c>
      <c r="N692">
        <f>SUM(N680:N691)</f>
        <v>0</v>
      </c>
    </row>
    <row r="693" spans="1:14" x14ac:dyDescent="0.25">
      <c r="A693" s="1" t="s">
        <v>69</v>
      </c>
      <c r="B693">
        <v>5.4132300000000004</v>
      </c>
      <c r="C693">
        <f>B693/((0)+B$14)</f>
        <v>0.15270042313117066</v>
      </c>
      <c r="D693">
        <v>0.15270042313117066</v>
      </c>
      <c r="M693" s="1" t="s">
        <v>69</v>
      </c>
      <c r="N693">
        <v>0.83864083860385519</v>
      </c>
    </row>
    <row r="694" spans="1:14" x14ac:dyDescent="0.25">
      <c r="A694" s="1" t="s">
        <v>70</v>
      </c>
      <c r="B694">
        <v>0.39481929999999998</v>
      </c>
      <c r="C694">
        <f>B694/((0)+B$15)</f>
        <v>2.078215075271081E-2</v>
      </c>
      <c r="D694">
        <v>2.078215075271081E-2</v>
      </c>
      <c r="M694" s="1" t="s">
        <v>209</v>
      </c>
      <c r="N694">
        <v>0.11413694852877856</v>
      </c>
    </row>
    <row r="695" spans="1:14" x14ac:dyDescent="0.25">
      <c r="A695" s="1" t="s">
        <v>71</v>
      </c>
      <c r="B695">
        <f>(16/(2*B$15))*B694</f>
        <v>0.16625720602168648</v>
      </c>
      <c r="M695" s="1" t="s">
        <v>210</v>
      </c>
      <c r="N695">
        <f>SUM(N693:N694)</f>
        <v>0.95277778713263372</v>
      </c>
    </row>
    <row r="696" spans="1:14" x14ac:dyDescent="0.25">
      <c r="A696" s="1" t="s">
        <v>72</v>
      </c>
      <c r="B696">
        <f>(16/(2*B$14))*B693</f>
        <v>1.2216033850493653</v>
      </c>
      <c r="M696" s="1" t="s">
        <v>211</v>
      </c>
      <c r="N696">
        <f>1-(N693+N694)</f>
        <v>4.7222212867366276E-2</v>
      </c>
    </row>
    <row r="697" spans="1:14" x14ac:dyDescent="0.25">
      <c r="A697" s="1" t="s">
        <v>73</v>
      </c>
      <c r="B697">
        <f>SUM(B681:B696)</f>
        <v>98.170742751071046</v>
      </c>
      <c r="C697">
        <f>SUM(C681:C694)</f>
        <v>1.3866992951169217</v>
      </c>
      <c r="D697">
        <f>SUM(D681:D694)</f>
        <v>2.4537921260233819</v>
      </c>
    </row>
    <row r="698" spans="1:14" x14ac:dyDescent="0.25">
      <c r="A698" s="1"/>
      <c r="C698">
        <f>(C693+C694)/2</f>
        <v>8.6741286941940735E-2</v>
      </c>
      <c r="D698">
        <f>(D693+D694)/2</f>
        <v>8.6741286941940735E-2</v>
      </c>
    </row>
    <row r="699" spans="1:14" x14ac:dyDescent="0.25">
      <c r="A699" s="1" t="s">
        <v>111</v>
      </c>
      <c r="C699">
        <f>C697-C698</f>
        <v>1.2999580081749809</v>
      </c>
      <c r="D699">
        <f>D697-D698</f>
        <v>2.3670508390814411</v>
      </c>
    </row>
    <row r="701" spans="1:14" s="6" customFormat="1" x14ac:dyDescent="0.25">
      <c r="A701" s="5" t="s">
        <v>146</v>
      </c>
      <c r="M701" s="5" t="s">
        <v>212</v>
      </c>
    </row>
    <row r="702" spans="1:14" x14ac:dyDescent="0.25">
      <c r="B702" s="1" t="s">
        <v>55</v>
      </c>
      <c r="C702" s="1" t="s">
        <v>110</v>
      </c>
      <c r="D702" s="1" t="s">
        <v>56</v>
      </c>
      <c r="F702" s="1" t="s">
        <v>112</v>
      </c>
      <c r="I702">
        <f>13/D721</f>
        <v>5.1618216808848638</v>
      </c>
      <c r="M702" s="1" t="s">
        <v>97</v>
      </c>
    </row>
    <row r="703" spans="1:14" x14ac:dyDescent="0.25">
      <c r="A703" s="1" t="s">
        <v>57</v>
      </c>
      <c r="B703">
        <v>0.1924902</v>
      </c>
      <c r="C703">
        <f>B703/((2*B$16)+B$2)</f>
        <v>3.2037381622089444E-3</v>
      </c>
      <c r="D703">
        <f>C703*2</f>
        <v>6.4074763244178889E-3</v>
      </c>
      <c r="F703" s="1"/>
      <c r="M703" s="1" t="s">
        <v>98</v>
      </c>
    </row>
    <row r="704" spans="1:14" x14ac:dyDescent="0.25">
      <c r="A704" s="1" t="s">
        <v>58</v>
      </c>
      <c r="B704">
        <v>0</v>
      </c>
      <c r="C704">
        <f>B704/((2*B$16)+B$3)</f>
        <v>0</v>
      </c>
      <c r="D704">
        <f>C704*2</f>
        <v>0</v>
      </c>
      <c r="F704" s="1" t="s">
        <v>113</v>
      </c>
      <c r="I704" s="2">
        <f>D716*I702</f>
        <v>0.37662795267171362</v>
      </c>
      <c r="M704" s="1" t="s">
        <v>99</v>
      </c>
    </row>
    <row r="705" spans="1:14" x14ac:dyDescent="0.25">
      <c r="A705" s="1" t="s">
        <v>59</v>
      </c>
      <c r="B705">
        <v>5.7717369999999997E-2</v>
      </c>
      <c r="C705">
        <f>B705/((3*B$16)+2*B$4)</f>
        <v>5.6607300830709779E-4</v>
      </c>
      <c r="D705">
        <f>C705*3</f>
        <v>1.6982190249212933E-3</v>
      </c>
      <c r="F705" s="1" t="s">
        <v>114</v>
      </c>
      <c r="I705" s="2">
        <f>D715*I702</f>
        <v>0.59987793965894098</v>
      </c>
      <c r="M705" s="1" t="s">
        <v>100</v>
      </c>
    </row>
    <row r="706" spans="1:14" x14ac:dyDescent="0.25">
      <c r="A706" s="1" t="s">
        <v>60</v>
      </c>
      <c r="B706">
        <v>2.40462E-2</v>
      </c>
      <c r="C706">
        <f>B706/((3*B$16)+2*B$5)</f>
        <v>1.5821013362809149E-4</v>
      </c>
      <c r="D706">
        <f>C706*3</f>
        <v>4.7463040088427448E-4</v>
      </c>
      <c r="F706" s="1"/>
      <c r="M706" s="1" t="s">
        <v>101</v>
      </c>
    </row>
    <row r="707" spans="1:14" x14ac:dyDescent="0.25">
      <c r="A707" s="1" t="s">
        <v>61</v>
      </c>
      <c r="B707">
        <v>0.55616549999999998</v>
      </c>
      <c r="C707">
        <f>B707/((B$16)+B$6)</f>
        <v>7.7412936362117922E-3</v>
      </c>
      <c r="D707">
        <f t="shared" ref="D707:D712" si="36">C707*1</f>
        <v>7.7412936362117922E-3</v>
      </c>
      <c r="F707" s="1" t="s">
        <v>115</v>
      </c>
      <c r="M707" s="1" t="s">
        <v>102</v>
      </c>
    </row>
    <row r="708" spans="1:14" x14ac:dyDescent="0.25">
      <c r="A708" s="1" t="s">
        <v>62</v>
      </c>
      <c r="B708">
        <v>0</v>
      </c>
      <c r="C708">
        <f>B708/((B$16)+B$7)</f>
        <v>0</v>
      </c>
      <c r="D708">
        <f t="shared" si="36"/>
        <v>0</v>
      </c>
      <c r="M708" s="1" t="s">
        <v>103</v>
      </c>
    </row>
    <row r="709" spans="1:14" x14ac:dyDescent="0.25">
      <c r="A709" s="1" t="s">
        <v>63</v>
      </c>
      <c r="B709">
        <v>5.6397639999999999E-2</v>
      </c>
      <c r="C709">
        <f>B709/((B$16)+B$8)</f>
        <v>1.3993062723302897E-3</v>
      </c>
      <c r="D709">
        <f t="shared" si="36"/>
        <v>1.3993062723302897E-3</v>
      </c>
      <c r="M709" s="1" t="s">
        <v>104</v>
      </c>
    </row>
    <row r="710" spans="1:14" x14ac:dyDescent="0.25">
      <c r="A710" s="1" t="s">
        <v>64</v>
      </c>
      <c r="B710">
        <v>54.232120000000002</v>
      </c>
      <c r="C710">
        <f>B710/((B$16)+B$9)</f>
        <v>0.96710095047880584</v>
      </c>
      <c r="D710">
        <f t="shared" si="36"/>
        <v>0.96710095047880584</v>
      </c>
      <c r="M710" s="1" t="s">
        <v>105</v>
      </c>
    </row>
    <row r="711" spans="1:14" x14ac:dyDescent="0.25">
      <c r="A711" s="1" t="s">
        <v>65</v>
      </c>
      <c r="B711">
        <v>0.25002160000000001</v>
      </c>
      <c r="C711">
        <f>B711/((B$16)+2*B$10)</f>
        <v>4.0339727972377743E-3</v>
      </c>
      <c r="D711">
        <f t="shared" si="36"/>
        <v>4.0339727972377743E-3</v>
      </c>
      <c r="M711" s="1" t="s">
        <v>106</v>
      </c>
    </row>
    <row r="712" spans="1:14" x14ac:dyDescent="0.25">
      <c r="A712" s="1" t="s">
        <v>66</v>
      </c>
      <c r="B712">
        <v>2.5064519999999998E-4</v>
      </c>
      <c r="C712">
        <f>B712/((B$16)+2*B$11)</f>
        <v>2.6606923346390242E-6</v>
      </c>
      <c r="D712">
        <f t="shared" si="36"/>
        <v>2.6606923346390242E-6</v>
      </c>
      <c r="M712" s="1" t="s">
        <v>107</v>
      </c>
    </row>
    <row r="713" spans="1:14" x14ac:dyDescent="0.25">
      <c r="A713" s="1" t="s">
        <v>67</v>
      </c>
      <c r="B713">
        <v>40.738860000000003</v>
      </c>
      <c r="C713">
        <f>B713/((5*B$16)+(2*B$12))</f>
        <v>0.28700858795431966</v>
      </c>
      <c r="D713">
        <f>C713*5</f>
        <v>1.4350429397715982</v>
      </c>
      <c r="M713" s="1" t="s">
        <v>68</v>
      </c>
    </row>
    <row r="714" spans="1:14" x14ac:dyDescent="0.25">
      <c r="A714" s="1" t="s">
        <v>68</v>
      </c>
      <c r="B714">
        <v>7.3665609999999998E-3</v>
      </c>
      <c r="C714">
        <f>B714/((0)+B$13)</f>
        <v>2.3016187589826906E-4</v>
      </c>
      <c r="D714">
        <f>C714*0</f>
        <v>0</v>
      </c>
      <c r="M714" s="1" t="s">
        <v>208</v>
      </c>
      <c r="N714">
        <f>SUM(N702:N713)</f>
        <v>0</v>
      </c>
    </row>
    <row r="715" spans="1:14" x14ac:dyDescent="0.25">
      <c r="A715" s="1" t="s">
        <v>69</v>
      </c>
      <c r="B715">
        <v>4.1197999999999997</v>
      </c>
      <c r="C715">
        <f>B715/((0)+B$14)</f>
        <v>0.11621438645980252</v>
      </c>
      <c r="D715">
        <v>0.11621438645980252</v>
      </c>
      <c r="M715" s="1" t="s">
        <v>69</v>
      </c>
      <c r="N715">
        <v>0.59987793965894098</v>
      </c>
    </row>
    <row r="716" spans="1:14" x14ac:dyDescent="0.25">
      <c r="A716" s="1" t="s">
        <v>70</v>
      </c>
      <c r="B716">
        <v>1.3861730000000001</v>
      </c>
      <c r="C716">
        <f>B716/((0)+B$15)</f>
        <v>7.2964154121486477E-2</v>
      </c>
      <c r="D716">
        <v>7.2964154121486477E-2</v>
      </c>
      <c r="M716" s="1" t="s">
        <v>209</v>
      </c>
      <c r="N716">
        <v>0.37662795267171362</v>
      </c>
    </row>
    <row r="717" spans="1:14" x14ac:dyDescent="0.25">
      <c r="A717" s="1" t="s">
        <v>71</v>
      </c>
      <c r="B717">
        <f>(16/(2*B$15))*B716</f>
        <v>0.58371323297189182</v>
      </c>
      <c r="M717" s="1" t="s">
        <v>210</v>
      </c>
      <c r="N717">
        <f>SUM(N715:N716)</f>
        <v>0.97650589233065466</v>
      </c>
    </row>
    <row r="718" spans="1:14" x14ac:dyDescent="0.25">
      <c r="A718" s="1" t="s">
        <v>72</v>
      </c>
      <c r="B718">
        <f>(16/(2*B$14))*B715</f>
        <v>0.92971509167842015</v>
      </c>
      <c r="M718" s="1" t="s">
        <v>211</v>
      </c>
      <c r="N718">
        <f>1-(N715+N716)</f>
        <v>2.3494107669345343E-2</v>
      </c>
    </row>
    <row r="719" spans="1:14" x14ac:dyDescent="0.25">
      <c r="A719" s="1" t="s">
        <v>73</v>
      </c>
      <c r="B719">
        <f>SUM(B703:B718)</f>
        <v>103.1348370408503</v>
      </c>
      <c r="C719">
        <f>SUM(C703:C716)</f>
        <v>1.4606234955925714</v>
      </c>
      <c r="D719">
        <f>SUM(D703:D716)</f>
        <v>2.6130799899800312</v>
      </c>
    </row>
    <row r="720" spans="1:14" x14ac:dyDescent="0.25">
      <c r="A720" s="1"/>
      <c r="C720">
        <f>(C715+C716)/2</f>
        <v>9.4589270290644498E-2</v>
      </c>
      <c r="D720">
        <f>(D715+D716)/2</f>
        <v>9.4589270290644498E-2</v>
      </c>
    </row>
    <row r="721" spans="1:14" x14ac:dyDescent="0.25">
      <c r="A721" s="1" t="s">
        <v>111</v>
      </c>
      <c r="C721">
        <f>C719-C720</f>
        <v>1.3660342253019269</v>
      </c>
      <c r="D721">
        <f>D719-D720</f>
        <v>2.5184907196893866</v>
      </c>
    </row>
    <row r="723" spans="1:14" s="6" customFormat="1" x14ac:dyDescent="0.25">
      <c r="A723" s="5" t="s">
        <v>147</v>
      </c>
      <c r="M723" s="5" t="s">
        <v>212</v>
      </c>
    </row>
    <row r="724" spans="1:14" x14ac:dyDescent="0.25">
      <c r="B724" s="1" t="s">
        <v>55</v>
      </c>
      <c r="C724" s="1" t="s">
        <v>110</v>
      </c>
      <c r="D724" s="1" t="s">
        <v>56</v>
      </c>
      <c r="F724" s="1" t="s">
        <v>112</v>
      </c>
      <c r="I724">
        <f>13/D743</f>
        <v>5.1892011754998686</v>
      </c>
      <c r="M724" s="1" t="s">
        <v>97</v>
      </c>
    </row>
    <row r="725" spans="1:14" x14ac:dyDescent="0.25">
      <c r="A725" s="1" t="s">
        <v>57</v>
      </c>
      <c r="B725">
        <v>1.044457</v>
      </c>
      <c r="C725">
        <f>B725/((2*B$16)+B$2)</f>
        <v>1.7383569395669325E-2</v>
      </c>
      <c r="D725">
        <f>C725*2</f>
        <v>3.476713879133865E-2</v>
      </c>
      <c r="F725" s="1"/>
      <c r="M725" s="1" t="s">
        <v>98</v>
      </c>
    </row>
    <row r="726" spans="1:14" x14ac:dyDescent="0.25">
      <c r="A726" s="1" t="s">
        <v>58</v>
      </c>
      <c r="B726">
        <v>0</v>
      </c>
      <c r="C726">
        <f>B726/((2*B$16)+B$3)</f>
        <v>0</v>
      </c>
      <c r="D726">
        <f>C726*2</f>
        <v>0</v>
      </c>
      <c r="F726" s="1" t="s">
        <v>113</v>
      </c>
      <c r="I726" s="2">
        <f>D738*I724</f>
        <v>0.13174979715737953</v>
      </c>
      <c r="M726" s="1" t="s">
        <v>99</v>
      </c>
    </row>
    <row r="727" spans="1:14" x14ac:dyDescent="0.25">
      <c r="A727" s="1" t="s">
        <v>59</v>
      </c>
      <c r="B727">
        <v>0.14979149999999999</v>
      </c>
      <c r="C727">
        <f>B727/((3*B$16)+2*B$4)</f>
        <v>1.4691058345838114E-3</v>
      </c>
      <c r="D727">
        <f>C727*3</f>
        <v>4.4073175037514338E-3</v>
      </c>
      <c r="F727" s="1" t="s">
        <v>114</v>
      </c>
      <c r="I727" s="2">
        <f>D737*I724</f>
        <v>0.8165123880659596</v>
      </c>
      <c r="M727" s="1" t="s">
        <v>100</v>
      </c>
    </row>
    <row r="728" spans="1:14" x14ac:dyDescent="0.25">
      <c r="A728" s="1" t="s">
        <v>60</v>
      </c>
      <c r="B728">
        <v>2.4111239999999999E-2</v>
      </c>
      <c r="C728">
        <f>B728/((3*B$16)+2*B$5)</f>
        <v>1.5863805933324121E-4</v>
      </c>
      <c r="D728">
        <f>C728*3</f>
        <v>4.759141779997236E-4</v>
      </c>
      <c r="F728" s="1"/>
      <c r="M728" s="1" t="s">
        <v>101</v>
      </c>
    </row>
    <row r="729" spans="1:14" x14ac:dyDescent="0.25">
      <c r="A729" s="1" t="s">
        <v>61</v>
      </c>
      <c r="B729">
        <v>0.544682</v>
      </c>
      <c r="C729">
        <f>B729/((B$16)+B$6)</f>
        <v>7.5814542620121382E-3</v>
      </c>
      <c r="D729">
        <f t="shared" ref="D729:D734" si="37">C729*1</f>
        <v>7.5814542620121382E-3</v>
      </c>
      <c r="F729" s="1" t="s">
        <v>115</v>
      </c>
      <c r="M729" s="1" t="s">
        <v>102</v>
      </c>
    </row>
    <row r="730" spans="1:14" x14ac:dyDescent="0.25">
      <c r="A730" s="1" t="s">
        <v>62</v>
      </c>
      <c r="B730">
        <v>1.975551E-2</v>
      </c>
      <c r="C730">
        <f>B730/((B$16)+B$7)</f>
        <v>2.7849373387653836E-4</v>
      </c>
      <c r="D730">
        <f t="shared" si="37"/>
        <v>2.7849373387653836E-4</v>
      </c>
      <c r="M730" s="1" t="s">
        <v>103</v>
      </c>
    </row>
    <row r="731" spans="1:14" x14ac:dyDescent="0.25">
      <c r="A731" s="1" t="s">
        <v>63</v>
      </c>
      <c r="B731">
        <v>0.40997660000000002</v>
      </c>
      <c r="C731">
        <f>B731/((B$16)+B$8)</f>
        <v>1.0172106986899564E-2</v>
      </c>
      <c r="D731">
        <f t="shared" si="37"/>
        <v>1.0172106986899564E-2</v>
      </c>
      <c r="M731" s="1" t="s">
        <v>104</v>
      </c>
    </row>
    <row r="732" spans="1:14" x14ac:dyDescent="0.25">
      <c r="A732" s="1" t="s">
        <v>64</v>
      </c>
      <c r="B732">
        <v>53.032539999999997</v>
      </c>
      <c r="C732">
        <f>B732/((B$16)+B$9)</f>
        <v>0.94570929257984548</v>
      </c>
      <c r="D732">
        <f t="shared" si="37"/>
        <v>0.94570929257984548</v>
      </c>
      <c r="M732" s="1" t="s">
        <v>105</v>
      </c>
    </row>
    <row r="733" spans="1:14" x14ac:dyDescent="0.25">
      <c r="A733" s="1" t="s">
        <v>65</v>
      </c>
      <c r="B733">
        <v>0.23261180000000001</v>
      </c>
      <c r="C733">
        <f>B733/((B$16)+2*B$10)</f>
        <v>3.7530744284354381E-3</v>
      </c>
      <c r="D733">
        <f t="shared" si="37"/>
        <v>3.7530744284354381E-3</v>
      </c>
      <c r="M733" s="1" t="s">
        <v>106</v>
      </c>
    </row>
    <row r="734" spans="1:14" x14ac:dyDescent="0.25">
      <c r="A734" s="1" t="s">
        <v>66</v>
      </c>
      <c r="B734">
        <v>0</v>
      </c>
      <c r="C734">
        <f>B734/((B$16)+2*B$11)</f>
        <v>0</v>
      </c>
      <c r="D734">
        <f t="shared" si="37"/>
        <v>0</v>
      </c>
      <c r="M734" s="1" t="s">
        <v>107</v>
      </c>
    </row>
    <row r="735" spans="1:14" x14ac:dyDescent="0.25">
      <c r="A735" s="1" t="s">
        <v>67</v>
      </c>
      <c r="B735">
        <v>39.933929999999997</v>
      </c>
      <c r="C735">
        <f>B735/((5*B$16)+(2*B$12))</f>
        <v>0.28133779052154734</v>
      </c>
      <c r="D735">
        <f>C735*5</f>
        <v>1.4066889526077366</v>
      </c>
      <c r="M735" s="1" t="s">
        <v>68</v>
      </c>
    </row>
    <row r="736" spans="1:14" x14ac:dyDescent="0.25">
      <c r="A736" s="1" t="s">
        <v>68</v>
      </c>
      <c r="B736">
        <v>0.13157550000000001</v>
      </c>
      <c r="C736">
        <f>B736/((0)+B$13)</f>
        <v>4.1109635693307505E-3</v>
      </c>
      <c r="D736">
        <f>C736*0</f>
        <v>0</v>
      </c>
      <c r="M736" s="1" t="s">
        <v>208</v>
      </c>
      <c r="N736">
        <f>SUM(N724:N735)</f>
        <v>0</v>
      </c>
    </row>
    <row r="737" spans="1:14" x14ac:dyDescent="0.25">
      <c r="A737" s="1" t="s">
        <v>69</v>
      </c>
      <c r="B737">
        <v>5.5780000000000003</v>
      </c>
      <c r="C737">
        <f>B737/((0)+B$14)</f>
        <v>0.15734837799717913</v>
      </c>
      <c r="D737">
        <v>0.15734837799717913</v>
      </c>
      <c r="M737" s="1" t="s">
        <v>69</v>
      </c>
      <c r="N737">
        <v>0.8165123880659596</v>
      </c>
    </row>
    <row r="738" spans="1:14" x14ac:dyDescent="0.25">
      <c r="A738" s="1" t="s">
        <v>70</v>
      </c>
      <c r="B738">
        <v>0.48234450000000001</v>
      </c>
      <c r="C738">
        <f>B738/((0)+B$15)</f>
        <v>2.5389225181598061E-2</v>
      </c>
      <c r="D738">
        <v>2.5389225181598061E-2</v>
      </c>
      <c r="M738" s="1" t="s">
        <v>209</v>
      </c>
      <c r="N738">
        <v>0.13174979715737953</v>
      </c>
    </row>
    <row r="739" spans="1:14" x14ac:dyDescent="0.25">
      <c r="A739" s="1" t="s">
        <v>71</v>
      </c>
      <c r="B739">
        <f>(16/(2*B$15))*B738</f>
        <v>0.20311380145278451</v>
      </c>
      <c r="M739" s="1" t="s">
        <v>210</v>
      </c>
      <c r="N739">
        <f>SUM(N737:N738)</f>
        <v>0.94826218522333916</v>
      </c>
    </row>
    <row r="740" spans="1:14" x14ac:dyDescent="0.25">
      <c r="A740" s="1" t="s">
        <v>72</v>
      </c>
      <c r="B740">
        <f>(16/(2*B$14))*B737</f>
        <v>1.258787023977433</v>
      </c>
      <c r="M740" s="1" t="s">
        <v>211</v>
      </c>
      <c r="N740">
        <f>1-(N737+N738)</f>
        <v>5.173781477666084E-2</v>
      </c>
    </row>
    <row r="741" spans="1:14" x14ac:dyDescent="0.25">
      <c r="A741" s="1" t="s">
        <v>73</v>
      </c>
      <c r="B741">
        <f>SUM(B725:B740)</f>
        <v>103.04567647543021</v>
      </c>
      <c r="C741">
        <f>SUM(C725:C738)</f>
        <v>1.4546920925503111</v>
      </c>
      <c r="D741">
        <f>SUM(D725:D738)</f>
        <v>2.5965713482506727</v>
      </c>
    </row>
    <row r="742" spans="1:14" x14ac:dyDescent="0.25">
      <c r="A742" s="1"/>
      <c r="C742">
        <f>(C737+C738)/2</f>
        <v>9.1368801589388593E-2</v>
      </c>
      <c r="D742">
        <f>(D737+D738)/2</f>
        <v>9.1368801589388593E-2</v>
      </c>
    </row>
    <row r="743" spans="1:14" x14ac:dyDescent="0.25">
      <c r="A743" s="1" t="s">
        <v>111</v>
      </c>
      <c r="C743">
        <f>C741-C742</f>
        <v>1.3633232909609225</v>
      </c>
      <c r="D743">
        <f>D741-D742</f>
        <v>2.5052025466612839</v>
      </c>
    </row>
    <row r="745" spans="1:14" s="6" customFormat="1" x14ac:dyDescent="0.25">
      <c r="A745" s="5" t="s">
        <v>148</v>
      </c>
      <c r="B745" s="5" t="s">
        <v>55</v>
      </c>
      <c r="C745" s="5" t="s">
        <v>110</v>
      </c>
      <c r="D745" s="5" t="s">
        <v>56</v>
      </c>
      <c r="F745" s="5" t="s">
        <v>112</v>
      </c>
      <c r="I745" s="6">
        <f>13/D765</f>
        <v>5.1945884476185862</v>
      </c>
      <c r="M745" s="5" t="s">
        <v>212</v>
      </c>
    </row>
    <row r="746" spans="1:14" x14ac:dyDescent="0.25">
      <c r="F746" s="1"/>
      <c r="M746" s="1" t="s">
        <v>97</v>
      </c>
      <c r="N746">
        <v>0.47873015994675333</v>
      </c>
    </row>
    <row r="747" spans="1:14" x14ac:dyDescent="0.25">
      <c r="A747" s="1" t="s">
        <v>57</v>
      </c>
      <c r="B747">
        <v>5.065804</v>
      </c>
      <c r="C747">
        <f>B747/((2*B$16)+B$2)</f>
        <v>8.4313433084233474E-2</v>
      </c>
      <c r="D747">
        <f>C747*2</f>
        <v>0.16862686616846695</v>
      </c>
      <c r="F747" s="1" t="s">
        <v>113</v>
      </c>
      <c r="I747" s="2">
        <f>D760*I745</f>
        <v>0.10527649125341787</v>
      </c>
      <c r="M747" s="1" t="s">
        <v>98</v>
      </c>
      <c r="N747">
        <v>3.4785743780529014E-3</v>
      </c>
    </row>
    <row r="748" spans="1:14" x14ac:dyDescent="0.25">
      <c r="A748" s="1" t="s">
        <v>58</v>
      </c>
      <c r="B748">
        <v>8.2390379999999999E-2</v>
      </c>
      <c r="C748">
        <f>B748/((2*B$16)+B$3)</f>
        <v>1.0311945230168464E-3</v>
      </c>
      <c r="D748">
        <f>C748*2</f>
        <v>2.0623890460336929E-3</v>
      </c>
      <c r="F748" s="1" t="s">
        <v>114</v>
      </c>
      <c r="I748" s="2">
        <f>D759*I745</f>
        <v>0.7337802374696315</v>
      </c>
      <c r="M748" s="1" t="s">
        <v>99</v>
      </c>
      <c r="N748">
        <v>0.28361124383397551</v>
      </c>
    </row>
    <row r="749" spans="1:14" x14ac:dyDescent="0.25">
      <c r="A749" s="1" t="s">
        <v>59</v>
      </c>
      <c r="B749">
        <v>2.5327769999999998</v>
      </c>
      <c r="C749">
        <f>B749/((3*B$16)+2*B$4)</f>
        <v>2.4840644952481832E-2</v>
      </c>
      <c r="D749">
        <f>C749*3</f>
        <v>7.4521934857445488E-2</v>
      </c>
      <c r="F749" s="1"/>
      <c r="M749" s="1" t="s">
        <v>100</v>
      </c>
      <c r="N749">
        <v>1.5186655368761145E-4</v>
      </c>
    </row>
    <row r="750" spans="1:14" x14ac:dyDescent="0.25">
      <c r="A750" s="1" t="s">
        <v>60</v>
      </c>
      <c r="B750">
        <v>6.1072679999999999E-3</v>
      </c>
      <c r="C750">
        <f>B750/((3*B$16)+2*B$5)</f>
        <v>4.0182302666640349E-5</v>
      </c>
      <c r="D750">
        <f>C750*3</f>
        <v>1.2054690799992104E-4</v>
      </c>
      <c r="F750" s="1" t="s">
        <v>115</v>
      </c>
      <c r="M750" s="1" t="s">
        <v>101</v>
      </c>
      <c r="N750">
        <v>0.10751915212604236</v>
      </c>
    </row>
    <row r="751" spans="1:14" x14ac:dyDescent="0.25">
      <c r="A751" s="1" t="s">
        <v>61</v>
      </c>
      <c r="B751">
        <v>1.9539690000000001</v>
      </c>
      <c r="C751">
        <f>B751/((B$16)+B$6)</f>
        <v>2.7197386003006516E-2</v>
      </c>
      <c r="D751">
        <f t="shared" ref="D751:D756" si="38">C751*1</f>
        <v>2.7197386003006516E-2</v>
      </c>
      <c r="M751" s="1" t="s">
        <v>102</v>
      </c>
      <c r="N751">
        <v>0</v>
      </c>
    </row>
    <row r="752" spans="1:14" x14ac:dyDescent="0.25">
      <c r="A752" s="1" t="s">
        <v>62</v>
      </c>
      <c r="B752">
        <v>0</v>
      </c>
      <c r="C752">
        <f>B752/((B$16)+B$7)</f>
        <v>0</v>
      </c>
      <c r="D752">
        <f t="shared" si="38"/>
        <v>0</v>
      </c>
      <c r="M752" s="1" t="s">
        <v>103</v>
      </c>
      <c r="N752">
        <v>1.8974727391950778E-2</v>
      </c>
    </row>
    <row r="753" spans="1:14" x14ac:dyDescent="0.25">
      <c r="A753" s="1" t="s">
        <v>63</v>
      </c>
      <c r="B753">
        <v>7.2883870000000003E-2</v>
      </c>
      <c r="C753">
        <f>B753/((B$16)+B$8)</f>
        <v>1.8083532651845971E-3</v>
      </c>
      <c r="D753">
        <f t="shared" si="38"/>
        <v>1.8083532651845971E-3</v>
      </c>
      <c r="M753" s="1" t="s">
        <v>104</v>
      </c>
      <c r="N753">
        <v>3.3192235431854047</v>
      </c>
    </row>
    <row r="754" spans="1:14" x14ac:dyDescent="0.25">
      <c r="A754" s="1" t="s">
        <v>64</v>
      </c>
      <c r="B754">
        <v>47.89367</v>
      </c>
      <c r="C754">
        <f>B754/((B$16)+B$9)</f>
        <v>0.85406976122117795</v>
      </c>
      <c r="D754">
        <f t="shared" si="38"/>
        <v>0.85406976122117795</v>
      </c>
      <c r="M754" s="1" t="s">
        <v>105</v>
      </c>
      <c r="N754">
        <v>0.10074353485294817</v>
      </c>
    </row>
    <row r="755" spans="1:14" x14ac:dyDescent="0.25">
      <c r="A755" s="1" t="s">
        <v>65</v>
      </c>
      <c r="B755">
        <v>0.47471269999999999</v>
      </c>
      <c r="C755">
        <f>B755/((B$16)+2*B$10)</f>
        <v>7.6592507139514997E-3</v>
      </c>
      <c r="D755">
        <f t="shared" si="38"/>
        <v>7.6592507139514997E-3</v>
      </c>
      <c r="M755" s="1" t="s">
        <v>106</v>
      </c>
      <c r="N755">
        <v>3.166861131705776E-3</v>
      </c>
    </row>
    <row r="756" spans="1:14" x14ac:dyDescent="0.25">
      <c r="A756" s="1" t="s">
        <v>66</v>
      </c>
      <c r="B756">
        <v>3.6210069999999997E-2</v>
      </c>
      <c r="C756">
        <f>B756/((B$16)+2*B$11)</f>
        <v>3.8438340604863967E-4</v>
      </c>
      <c r="D756">
        <f t="shared" si="38"/>
        <v>3.8438340604863967E-4</v>
      </c>
      <c r="M756" s="1" t="s">
        <v>107</v>
      </c>
      <c r="N756">
        <v>2.8465729009854281</v>
      </c>
    </row>
    <row r="757" spans="1:14" x14ac:dyDescent="0.25">
      <c r="A757" s="1" t="s">
        <v>67</v>
      </c>
      <c r="B757">
        <v>36.490450000000003</v>
      </c>
      <c r="C757">
        <f>B757/((5*B$16)+(2*B$12))</f>
        <v>0.25707819335930621</v>
      </c>
      <c r="D757">
        <f>C757*5</f>
        <v>1.2853909667965311</v>
      </c>
      <c r="M757" s="1" t="s">
        <v>68</v>
      </c>
      <c r="N757">
        <v>0</v>
      </c>
    </row>
    <row r="758" spans="1:14" x14ac:dyDescent="0.25">
      <c r="A758" s="1" t="s">
        <v>68</v>
      </c>
      <c r="B758">
        <v>0</v>
      </c>
      <c r="C758">
        <f>B758/((0)+B$13)</f>
        <v>0</v>
      </c>
      <c r="D758">
        <f>C758*0</f>
        <v>0</v>
      </c>
      <c r="M758" s="1" t="s">
        <v>208</v>
      </c>
      <c r="N758">
        <f>SUM(N746:N757)</f>
        <v>7.1621725643859495</v>
      </c>
    </row>
    <row r="759" spans="1:14" x14ac:dyDescent="0.25">
      <c r="A759" s="1" t="s">
        <v>69</v>
      </c>
      <c r="B759">
        <v>5.0076169999999998</v>
      </c>
      <c r="C759">
        <f>B759/((0)+B$14)</f>
        <v>0.14125858956276444</v>
      </c>
      <c r="D759">
        <v>0.14125858956276444</v>
      </c>
      <c r="M759" s="1" t="s">
        <v>69</v>
      </c>
      <c r="N759">
        <v>0.7337802374696315</v>
      </c>
    </row>
    <row r="760" spans="1:14" x14ac:dyDescent="0.25">
      <c r="A760" s="1" t="s">
        <v>70</v>
      </c>
      <c r="B760">
        <v>0.38502429999999999</v>
      </c>
      <c r="C760">
        <f>B760/((0)+B$15)</f>
        <v>2.0266570165280554E-2</v>
      </c>
      <c r="D760">
        <v>2.0266570165280554E-2</v>
      </c>
      <c r="M760" s="1" t="s">
        <v>209</v>
      </c>
      <c r="N760">
        <v>0.10527649125341787</v>
      </c>
    </row>
    <row r="761" spans="1:14" x14ac:dyDescent="0.25">
      <c r="A761" s="1" t="s">
        <v>71</v>
      </c>
      <c r="B761">
        <f>(16/(2*B$15))*B760</f>
        <v>0.16213256132224443</v>
      </c>
      <c r="M761" s="1" t="s">
        <v>210</v>
      </c>
      <c r="N761">
        <f>SUM(N759:N760)</f>
        <v>0.83905672872304937</v>
      </c>
    </row>
    <row r="762" spans="1:14" x14ac:dyDescent="0.25">
      <c r="A762" s="1" t="s">
        <v>72</v>
      </c>
      <c r="B762">
        <f>(16/(2*B$14))*B759</f>
        <v>1.1300687165021155</v>
      </c>
      <c r="M762" s="1" t="s">
        <v>211</v>
      </c>
      <c r="N762">
        <f>1-(N759+N760)</f>
        <v>0.16094327127695063</v>
      </c>
    </row>
    <row r="763" spans="1:14" x14ac:dyDescent="0.25">
      <c r="A763" s="1" t="s">
        <v>73</v>
      </c>
      <c r="B763" s="8">
        <f>SUM(B747:B762)</f>
        <v>101.29381686582434</v>
      </c>
      <c r="C763">
        <f>SUM(C747:C760)</f>
        <v>1.4199479425591195</v>
      </c>
      <c r="D763">
        <f>SUM(D747:D760)</f>
        <v>2.5833669981138914</v>
      </c>
    </row>
    <row r="764" spans="1:14" x14ac:dyDescent="0.25">
      <c r="A764" s="1"/>
      <c r="C764">
        <f>(C759+C760)/2</f>
        <v>8.0762579864022493E-2</v>
      </c>
      <c r="D764">
        <f>(D759+D760)/2</f>
        <v>8.0762579864022493E-2</v>
      </c>
    </row>
    <row r="765" spans="1:14" x14ac:dyDescent="0.25">
      <c r="A765" s="1" t="s">
        <v>111</v>
      </c>
      <c r="C765">
        <f>C763-C764</f>
        <v>1.3391853626950969</v>
      </c>
      <c r="D765">
        <f>D763-D764</f>
        <v>2.5026044182498688</v>
      </c>
    </row>
    <row r="767" spans="1:14" s="6" customFormat="1" x14ac:dyDescent="0.25">
      <c r="A767" s="5" t="s">
        <v>149</v>
      </c>
      <c r="M767" s="5" t="s">
        <v>212</v>
      </c>
    </row>
    <row r="768" spans="1:14" x14ac:dyDescent="0.25">
      <c r="B768" s="1" t="s">
        <v>55</v>
      </c>
      <c r="C768" s="1" t="s">
        <v>110</v>
      </c>
      <c r="D768" s="1" t="s">
        <v>56</v>
      </c>
      <c r="F768" s="1" t="s">
        <v>112</v>
      </c>
      <c r="I768">
        <f>13/D787</f>
        <v>5.1927302840205725</v>
      </c>
      <c r="M768" s="1" t="s">
        <v>97</v>
      </c>
    </row>
    <row r="769" spans="1:14" x14ac:dyDescent="0.25">
      <c r="A769" s="1" t="s">
        <v>57</v>
      </c>
      <c r="B769">
        <v>0.20505499999999999</v>
      </c>
      <c r="C769">
        <f>B769/((2*B$16)+B$2)</f>
        <v>3.4128622072799293E-3</v>
      </c>
      <c r="D769">
        <f>C769*2</f>
        <v>6.8257244145598587E-3</v>
      </c>
      <c r="F769" s="1"/>
      <c r="M769" s="1" t="s">
        <v>98</v>
      </c>
    </row>
    <row r="770" spans="1:14" x14ac:dyDescent="0.25">
      <c r="A770" s="1" t="s">
        <v>58</v>
      </c>
      <c r="B770">
        <v>1.8978539999999999E-2</v>
      </c>
      <c r="C770">
        <f>B770/((2*B$16)+B$3)</f>
        <v>2.3753460662344488E-4</v>
      </c>
      <c r="D770">
        <f>C770*2</f>
        <v>4.7506921324688977E-4</v>
      </c>
      <c r="F770" s="1" t="s">
        <v>113</v>
      </c>
      <c r="I770" s="2">
        <f>D782*I768</f>
        <v>0.14651087051884659</v>
      </c>
      <c r="M770" s="1" t="s">
        <v>99</v>
      </c>
    </row>
    <row r="771" spans="1:14" x14ac:dyDescent="0.25">
      <c r="A771" s="1" t="s">
        <v>59</v>
      </c>
      <c r="B771">
        <v>7.3328500000000005E-2</v>
      </c>
      <c r="C771">
        <f>B771/((3*B$16)+2*B$4)</f>
        <v>7.1918184403840693E-4</v>
      </c>
      <c r="D771">
        <f>C771*3</f>
        <v>2.1575455321152207E-3</v>
      </c>
      <c r="F771" s="1" t="s">
        <v>114</v>
      </c>
      <c r="I771" s="2">
        <f>D781*I768</f>
        <v>0.86141082106534816</v>
      </c>
      <c r="M771" s="1" t="s">
        <v>100</v>
      </c>
    </row>
    <row r="772" spans="1:14" x14ac:dyDescent="0.25">
      <c r="A772" s="1" t="s">
        <v>60</v>
      </c>
      <c r="B772">
        <v>7.687099E-2</v>
      </c>
      <c r="C772">
        <f>B772/((3*B$16)+2*B$5)</f>
        <v>5.0576679891307919E-4</v>
      </c>
      <c r="D772">
        <f>C772*3</f>
        <v>1.5173003967392375E-3</v>
      </c>
      <c r="F772" s="1"/>
      <c r="M772" s="1" t="s">
        <v>101</v>
      </c>
    </row>
    <row r="773" spans="1:14" x14ac:dyDescent="0.25">
      <c r="A773" s="1" t="s">
        <v>61</v>
      </c>
      <c r="B773">
        <v>0.53543030000000003</v>
      </c>
      <c r="C773">
        <f>B773/((B$16)+B$6)</f>
        <v>7.4526794165135583E-3</v>
      </c>
      <c r="D773">
        <f t="shared" ref="D773:D778" si="39">C773*1</f>
        <v>7.4526794165135583E-3</v>
      </c>
      <c r="F773" s="1" t="s">
        <v>115</v>
      </c>
      <c r="M773" s="1" t="s">
        <v>102</v>
      </c>
    </row>
    <row r="774" spans="1:14" x14ac:dyDescent="0.25">
      <c r="A774" s="1" t="s">
        <v>62</v>
      </c>
      <c r="B774">
        <v>0</v>
      </c>
      <c r="C774">
        <f>B774/((B$16)+B$7)</f>
        <v>0</v>
      </c>
      <c r="D774">
        <f t="shared" si="39"/>
        <v>0</v>
      </c>
      <c r="M774" s="1" t="s">
        <v>103</v>
      </c>
    </row>
    <row r="775" spans="1:14" x14ac:dyDescent="0.25">
      <c r="A775" s="1" t="s">
        <v>63</v>
      </c>
      <c r="B775">
        <v>0.12946240000000001</v>
      </c>
      <c r="C775">
        <f>B775/((B$16)+B$8)</f>
        <v>3.212147677649861E-3</v>
      </c>
      <c r="D775">
        <f t="shared" si="39"/>
        <v>3.212147677649861E-3</v>
      </c>
      <c r="M775" s="1" t="s">
        <v>104</v>
      </c>
    </row>
    <row r="776" spans="1:14" x14ac:dyDescent="0.25">
      <c r="A776" s="1" t="s">
        <v>64</v>
      </c>
      <c r="B776">
        <v>53.869289999999999</v>
      </c>
      <c r="C776">
        <f>B776/((B$16)+B$9)</f>
        <v>0.96063073987552816</v>
      </c>
      <c r="D776">
        <f t="shared" si="39"/>
        <v>0.96063073987552816</v>
      </c>
      <c r="M776" s="1" t="s">
        <v>105</v>
      </c>
    </row>
    <row r="777" spans="1:14" x14ac:dyDescent="0.25">
      <c r="A777" s="1" t="s">
        <v>65</v>
      </c>
      <c r="B777">
        <v>0.31011610000000001</v>
      </c>
      <c r="C777">
        <f>B777/((B$16)+2*B$10)</f>
        <v>5.0035673373239322E-3</v>
      </c>
      <c r="D777">
        <f t="shared" si="39"/>
        <v>5.0035673373239322E-3</v>
      </c>
      <c r="M777" s="1" t="s">
        <v>106</v>
      </c>
    </row>
    <row r="778" spans="1:14" x14ac:dyDescent="0.25">
      <c r="A778" s="1" t="s">
        <v>66</v>
      </c>
      <c r="B778">
        <v>3.0666550000000001E-2</v>
      </c>
      <c r="C778">
        <f>B778/((B$16)+2*B$11)</f>
        <v>3.2553687249875274E-4</v>
      </c>
      <c r="D778">
        <f t="shared" si="39"/>
        <v>3.2553687249875274E-4</v>
      </c>
      <c r="M778" s="1" t="s">
        <v>107</v>
      </c>
    </row>
    <row r="779" spans="1:14" x14ac:dyDescent="0.25">
      <c r="A779" s="1" t="s">
        <v>67</v>
      </c>
      <c r="B779">
        <v>40.279119999999999</v>
      </c>
      <c r="C779">
        <f>B779/((5*B$16)+(2*B$12))</f>
        <v>0.28376968219637455</v>
      </c>
      <c r="D779">
        <f>C779*5</f>
        <v>1.4188484109818726</v>
      </c>
      <c r="M779" s="1" t="s">
        <v>68</v>
      </c>
    </row>
    <row r="780" spans="1:14" x14ac:dyDescent="0.25">
      <c r="A780" s="1" t="s">
        <v>68</v>
      </c>
      <c r="B780">
        <v>8.2785810000000001E-2</v>
      </c>
      <c r="C780">
        <f>B780/((0)+B$13)</f>
        <v>2.5865715803286885E-3</v>
      </c>
      <c r="D780">
        <f>C780*0</f>
        <v>0</v>
      </c>
      <c r="M780" s="1" t="s">
        <v>208</v>
      </c>
      <c r="N780">
        <f>SUM(N768:N779)</f>
        <v>0</v>
      </c>
    </row>
    <row r="781" spans="1:14" x14ac:dyDescent="0.25">
      <c r="A781" s="1" t="s">
        <v>69</v>
      </c>
      <c r="B781">
        <v>5.8807239999999998</v>
      </c>
      <c r="C781">
        <f>B781/((0)+B$14)</f>
        <v>0.1658878420310296</v>
      </c>
      <c r="D781">
        <v>0.1658878420310296</v>
      </c>
      <c r="M781" s="1" t="s">
        <v>69</v>
      </c>
      <c r="N781">
        <v>0.86141082106534816</v>
      </c>
    </row>
    <row r="782" spans="1:14" x14ac:dyDescent="0.25">
      <c r="A782" s="1" t="s">
        <v>70</v>
      </c>
      <c r="B782">
        <v>0.53602119999999998</v>
      </c>
      <c r="C782">
        <f>B782/((0)+B$15)</f>
        <v>2.8214612064427831E-2</v>
      </c>
      <c r="D782">
        <v>2.8214612064427831E-2</v>
      </c>
      <c r="M782" s="1" t="s">
        <v>209</v>
      </c>
      <c r="N782">
        <v>0.14651087051884659</v>
      </c>
    </row>
    <row r="783" spans="1:14" x14ac:dyDescent="0.25">
      <c r="A783" s="1" t="s">
        <v>71</v>
      </c>
      <c r="B783">
        <f>(16/(2*B$15))*B782</f>
        <v>0.22571689651542265</v>
      </c>
      <c r="M783" s="1" t="s">
        <v>210</v>
      </c>
      <c r="N783">
        <f>SUM(N781:N782)</f>
        <v>1.0079216915841949</v>
      </c>
    </row>
    <row r="784" spans="1:14" x14ac:dyDescent="0.25">
      <c r="A784" s="1" t="s">
        <v>72</v>
      </c>
      <c r="B784">
        <f>(16/(2*B$14))*B781</f>
        <v>1.3271027362482368</v>
      </c>
      <c r="M784" s="1" t="s">
        <v>211</v>
      </c>
      <c r="N784">
        <f>1-(N781+N782)</f>
        <v>-7.9216915841948676E-3</v>
      </c>
    </row>
    <row r="785" spans="1:13" x14ac:dyDescent="0.25">
      <c r="A785" s="1" t="s">
        <v>73</v>
      </c>
      <c r="B785">
        <f>SUM(B769:B784)</f>
        <v>103.58066902276366</v>
      </c>
      <c r="C785">
        <f>SUM(C769:C782)</f>
        <v>1.4619587245085297</v>
      </c>
      <c r="D785">
        <f>SUM(D769:D782)</f>
        <v>2.6005511758135054</v>
      </c>
    </row>
    <row r="786" spans="1:13" x14ac:dyDescent="0.25">
      <c r="A786" s="1"/>
      <c r="C786">
        <f>(C781+C782)/2</f>
        <v>9.7051227047728714E-2</v>
      </c>
      <c r="D786">
        <f>(D781+D782)/2</f>
        <v>9.7051227047728714E-2</v>
      </c>
    </row>
    <row r="787" spans="1:13" x14ac:dyDescent="0.25">
      <c r="A787" s="1" t="s">
        <v>111</v>
      </c>
      <c r="C787">
        <f>C785-C786</f>
        <v>1.3649074974608011</v>
      </c>
      <c r="D787">
        <f>D785-D786</f>
        <v>2.5034999487657768</v>
      </c>
    </row>
    <row r="789" spans="1:13" s="6" customFormat="1" x14ac:dyDescent="0.25">
      <c r="A789" s="5" t="s">
        <v>150</v>
      </c>
      <c r="M789" s="5" t="s">
        <v>212</v>
      </c>
    </row>
    <row r="790" spans="1:13" x14ac:dyDescent="0.25">
      <c r="B790" s="1" t="s">
        <v>55</v>
      </c>
      <c r="C790" s="1" t="s">
        <v>110</v>
      </c>
      <c r="D790" s="1" t="s">
        <v>56</v>
      </c>
      <c r="F790" s="1" t="s">
        <v>112</v>
      </c>
      <c r="I790">
        <f>13/D809</f>
        <v>5.4586716524983538</v>
      </c>
      <c r="M790" s="1" t="s">
        <v>97</v>
      </c>
    </row>
    <row r="791" spans="1:13" x14ac:dyDescent="0.25">
      <c r="A791" s="1" t="s">
        <v>57</v>
      </c>
      <c r="B791">
        <v>0.51017970000000001</v>
      </c>
      <c r="C791">
        <f>B791/((2*B$16)+B$2)</f>
        <v>8.4912487725313322E-3</v>
      </c>
      <c r="D791">
        <f>C791*2</f>
        <v>1.6982497545062664E-2</v>
      </c>
      <c r="F791" s="1"/>
      <c r="M791" s="1" t="s">
        <v>98</v>
      </c>
    </row>
    <row r="792" spans="1:13" x14ac:dyDescent="0.25">
      <c r="A792" s="1" t="s">
        <v>58</v>
      </c>
      <c r="B792">
        <v>0</v>
      </c>
      <c r="C792">
        <f>B792/((2*B$16)+B$3)</f>
        <v>0</v>
      </c>
      <c r="D792">
        <f>C792*2</f>
        <v>0</v>
      </c>
      <c r="F792" s="1" t="s">
        <v>113</v>
      </c>
      <c r="I792" s="2">
        <f>D804*I790</f>
        <v>8.0384499894411862E-2</v>
      </c>
      <c r="M792" s="1" t="s">
        <v>99</v>
      </c>
    </row>
    <row r="793" spans="1:13" x14ac:dyDescent="0.25">
      <c r="A793" s="1" t="s">
        <v>59</v>
      </c>
      <c r="B793">
        <v>8.9214409999999994E-2</v>
      </c>
      <c r="C793">
        <f>B793/((3*B$16)+2*B$4)</f>
        <v>8.7498563176116356E-4</v>
      </c>
      <c r="D793">
        <f>C793*3</f>
        <v>2.6249568952834909E-3</v>
      </c>
      <c r="F793" s="1" t="s">
        <v>114</v>
      </c>
      <c r="I793" s="2">
        <f>D803*I790</f>
        <v>0.73328699935933261</v>
      </c>
      <c r="M793" s="1" t="s">
        <v>100</v>
      </c>
    </row>
    <row r="794" spans="1:13" x14ac:dyDescent="0.25">
      <c r="A794" s="1" t="s">
        <v>60</v>
      </c>
      <c r="B794">
        <v>2.959852E-2</v>
      </c>
      <c r="C794">
        <f>B794/((3*B$16)+2*B$5)</f>
        <v>1.9474119837619826E-4</v>
      </c>
      <c r="D794">
        <f>C794*3</f>
        <v>5.8422359512859477E-4</v>
      </c>
      <c r="F794" s="1"/>
      <c r="M794" s="1" t="s">
        <v>101</v>
      </c>
    </row>
    <row r="795" spans="1:13" x14ac:dyDescent="0.25">
      <c r="A795" s="1" t="s">
        <v>61</v>
      </c>
      <c r="B795">
        <v>0.40987780000000001</v>
      </c>
      <c r="C795">
        <f>B795/((B$16)+B$6)</f>
        <v>5.7051082901842885E-3</v>
      </c>
      <c r="D795">
        <f t="shared" ref="D795:D800" si="40">C795*1</f>
        <v>5.7051082901842885E-3</v>
      </c>
      <c r="F795" s="1" t="s">
        <v>115</v>
      </c>
      <c r="M795" s="1" t="s">
        <v>102</v>
      </c>
    </row>
    <row r="796" spans="1:13" x14ac:dyDescent="0.25">
      <c r="A796" s="1" t="s">
        <v>62</v>
      </c>
      <c r="B796">
        <v>0</v>
      </c>
      <c r="C796">
        <f>B796/((B$16)+B$7)</f>
        <v>0</v>
      </c>
      <c r="D796">
        <f t="shared" si="40"/>
        <v>0</v>
      </c>
      <c r="M796" s="1" t="s">
        <v>103</v>
      </c>
    </row>
    <row r="797" spans="1:13" x14ac:dyDescent="0.25">
      <c r="A797" s="1" t="s">
        <v>63</v>
      </c>
      <c r="B797">
        <v>0.16269729999999999</v>
      </c>
      <c r="C797">
        <f>B797/((B$16)+B$8)</f>
        <v>4.0367531758634372E-3</v>
      </c>
      <c r="D797">
        <f t="shared" si="40"/>
        <v>4.0367531758634372E-3</v>
      </c>
      <c r="M797" s="1" t="s">
        <v>104</v>
      </c>
    </row>
    <row r="798" spans="1:13" x14ac:dyDescent="0.25">
      <c r="A798" s="1" t="s">
        <v>64</v>
      </c>
      <c r="B798">
        <v>52.50864</v>
      </c>
      <c r="C798">
        <f>B798/((B$16)+B$9)</f>
        <v>0.9363667813898745</v>
      </c>
      <c r="D798">
        <f t="shared" si="40"/>
        <v>0.9363667813898745</v>
      </c>
      <c r="M798" s="1" t="s">
        <v>105</v>
      </c>
    </row>
    <row r="799" spans="1:13" x14ac:dyDescent="0.25">
      <c r="A799" s="1" t="s">
        <v>65</v>
      </c>
      <c r="B799">
        <v>0.1088214</v>
      </c>
      <c r="C799">
        <f>B799/((B$16)+2*B$10)</f>
        <v>1.755778570160861E-3</v>
      </c>
      <c r="D799">
        <f t="shared" si="40"/>
        <v>1.755778570160861E-3</v>
      </c>
      <c r="M799" s="1" t="s">
        <v>106</v>
      </c>
    </row>
    <row r="800" spans="1:13" x14ac:dyDescent="0.25">
      <c r="A800" s="1" t="s">
        <v>66</v>
      </c>
      <c r="B800">
        <v>4.2635050000000001E-2</v>
      </c>
      <c r="C800">
        <f>B800/((B$16)+2*B$11)</f>
        <v>4.5258696644480542E-4</v>
      </c>
      <c r="D800">
        <f t="shared" si="40"/>
        <v>4.5258696644480542E-4</v>
      </c>
      <c r="M800" s="1" t="s">
        <v>107</v>
      </c>
    </row>
    <row r="801" spans="1:14" x14ac:dyDescent="0.25">
      <c r="A801" s="1" t="s">
        <v>67</v>
      </c>
      <c r="B801">
        <v>37.99794</v>
      </c>
      <c r="C801">
        <f>B801/((5*B$16)+(2*B$12))</f>
        <v>0.26769858323411511</v>
      </c>
      <c r="D801">
        <f>C801*5</f>
        <v>1.3384929161705754</v>
      </c>
      <c r="M801" s="1" t="s">
        <v>68</v>
      </c>
    </row>
    <row r="802" spans="1:14" x14ac:dyDescent="0.25">
      <c r="A802" s="1" t="s">
        <v>68</v>
      </c>
      <c r="B802">
        <v>0.1447563</v>
      </c>
      <c r="C802">
        <f>B802/((0)+B$13)</f>
        <v>4.5227863525588953E-3</v>
      </c>
      <c r="D802">
        <f>C802*0</f>
        <v>0</v>
      </c>
      <c r="M802" s="1" t="s">
        <v>208</v>
      </c>
      <c r="N802">
        <f>SUM(N790:N801)</f>
        <v>0</v>
      </c>
    </row>
    <row r="803" spans="1:14" x14ac:dyDescent="0.25">
      <c r="A803" s="1" t="s">
        <v>69</v>
      </c>
      <c r="B803">
        <v>4.7621520000000004</v>
      </c>
      <c r="C803">
        <f>B803/((0)+B$14)</f>
        <v>0.13433433004231313</v>
      </c>
      <c r="D803">
        <v>0.13433433004231313</v>
      </c>
      <c r="M803" s="1" t="s">
        <v>69</v>
      </c>
      <c r="N803">
        <v>0.73328699935933261</v>
      </c>
    </row>
    <row r="804" spans="1:14" x14ac:dyDescent="0.25">
      <c r="A804" s="1" t="s">
        <v>70</v>
      </c>
      <c r="B804">
        <v>0.27976489999999998</v>
      </c>
      <c r="C804">
        <f>B804/((0)+B$15)</f>
        <v>1.4726018528266131E-2</v>
      </c>
      <c r="D804">
        <v>1.4726018528266131E-2</v>
      </c>
      <c r="M804" s="1" t="s">
        <v>209</v>
      </c>
      <c r="N804">
        <v>8.0384499894411862E-2</v>
      </c>
    </row>
    <row r="805" spans="1:14" x14ac:dyDescent="0.25">
      <c r="A805" s="1" t="s">
        <v>71</v>
      </c>
      <c r="B805">
        <f>(16/(2*B$15))*B804</f>
        <v>0.11780814822612906</v>
      </c>
      <c r="M805" s="1" t="s">
        <v>210</v>
      </c>
      <c r="N805">
        <f>SUM(N803:N804)</f>
        <v>0.81367149925374449</v>
      </c>
    </row>
    <row r="806" spans="1:14" x14ac:dyDescent="0.25">
      <c r="A806" s="1" t="s">
        <v>72</v>
      </c>
      <c r="B806">
        <f>(16/(2*B$14))*B803</f>
        <v>1.074674640338505</v>
      </c>
      <c r="M806" s="1" t="s">
        <v>211</v>
      </c>
      <c r="N806">
        <f>1-(N803+N804)</f>
        <v>0.18632850074625551</v>
      </c>
    </row>
    <row r="807" spans="1:14" x14ac:dyDescent="0.25">
      <c r="A807" s="1" t="s">
        <v>73</v>
      </c>
      <c r="B807">
        <f>SUM(B791:B806)</f>
        <v>98.238760168564625</v>
      </c>
      <c r="C807">
        <f>SUM(C791:C804)</f>
        <v>1.37915970215245</v>
      </c>
      <c r="D807">
        <f>SUM(D791:D804)</f>
        <v>2.4560619511691568</v>
      </c>
    </row>
    <row r="808" spans="1:14" x14ac:dyDescent="0.25">
      <c r="A808" s="1"/>
      <c r="C808">
        <f>(C803+C804)/2</f>
        <v>7.453017428528963E-2</v>
      </c>
      <c r="D808">
        <f>(D803+D804)/2</f>
        <v>7.453017428528963E-2</v>
      </c>
    </row>
    <row r="809" spans="1:14" x14ac:dyDescent="0.25">
      <c r="A809" s="1" t="s">
        <v>111</v>
      </c>
      <c r="C809">
        <f>C807-C808</f>
        <v>1.3046295278671605</v>
      </c>
      <c r="D809">
        <f>D807-D808</f>
        <v>2.3815317768838673</v>
      </c>
    </row>
    <row r="811" spans="1:14" s="6" customFormat="1" x14ac:dyDescent="0.25">
      <c r="A811" s="5" t="s">
        <v>151</v>
      </c>
      <c r="M811" s="5" t="s">
        <v>212</v>
      </c>
    </row>
    <row r="812" spans="1:14" x14ac:dyDescent="0.25">
      <c r="B812" s="1" t="s">
        <v>55</v>
      </c>
      <c r="C812" s="1" t="s">
        <v>110</v>
      </c>
      <c r="D812" s="1" t="s">
        <v>56</v>
      </c>
      <c r="F812" s="1" t="s">
        <v>112</v>
      </c>
      <c r="I812">
        <f>13/D831</f>
        <v>5.324513125588779</v>
      </c>
      <c r="M812" s="1" t="s">
        <v>97</v>
      </c>
      <c r="N812">
        <v>3.8593940328071785E-2</v>
      </c>
    </row>
    <row r="813" spans="1:14" x14ac:dyDescent="0.25">
      <c r="A813" s="1" t="s">
        <v>57</v>
      </c>
      <c r="B813">
        <v>0.37123329999999999</v>
      </c>
      <c r="C813">
        <f>B813/((2*B$16)+B$2)</f>
        <v>6.1786745002746198E-3</v>
      </c>
      <c r="D813">
        <f>C813*2</f>
        <v>1.235734900054924E-2</v>
      </c>
      <c r="F813" s="1"/>
      <c r="M813" s="1" t="s">
        <v>98</v>
      </c>
      <c r="N813">
        <v>0</v>
      </c>
    </row>
    <row r="814" spans="1:14" x14ac:dyDescent="0.25">
      <c r="A814" s="1" t="s">
        <v>58</v>
      </c>
      <c r="B814">
        <v>0</v>
      </c>
      <c r="C814">
        <f>B814/((2*B$16)+B$3)</f>
        <v>0</v>
      </c>
      <c r="D814">
        <f>C814*2</f>
        <v>0</v>
      </c>
      <c r="F814" s="1" t="s">
        <v>113</v>
      </c>
      <c r="I814" s="2">
        <f>D826*I812</f>
        <v>4.5327167124528098E-2</v>
      </c>
      <c r="M814" s="1" t="s">
        <v>99</v>
      </c>
      <c r="N814">
        <v>1.2628979185060205E-2</v>
      </c>
    </row>
    <row r="815" spans="1:14" x14ac:dyDescent="0.25">
      <c r="A815" s="1" t="s">
        <v>59</v>
      </c>
      <c r="B815">
        <v>0.1044339</v>
      </c>
      <c r="C815">
        <f>B815/((3*B$16)+2*B$4)</f>
        <v>1.0242533910024422E-3</v>
      </c>
      <c r="D815">
        <f>C815*3</f>
        <v>3.0727601730073262E-3</v>
      </c>
      <c r="F815" s="1" t="s">
        <v>114</v>
      </c>
      <c r="I815" s="2">
        <f>D825*I812</f>
        <v>0.68959068700742487</v>
      </c>
      <c r="M815" s="1" t="s">
        <v>100</v>
      </c>
      <c r="N815">
        <v>8.0066034178197698E-4</v>
      </c>
    </row>
    <row r="816" spans="1:14" x14ac:dyDescent="0.25">
      <c r="A816" s="1" t="s">
        <v>60</v>
      </c>
      <c r="B816">
        <v>1.456345E-2</v>
      </c>
      <c r="C816">
        <f>B816/((3*B$16)+2*B$5)</f>
        <v>9.5819105329990984E-5</v>
      </c>
      <c r="D816">
        <f>C816*3</f>
        <v>2.8745731598997298E-4</v>
      </c>
      <c r="F816" s="1"/>
      <c r="M816" s="1" t="s">
        <v>101</v>
      </c>
      <c r="N816">
        <v>2.5933356569876626E-2</v>
      </c>
    </row>
    <row r="817" spans="1:14" x14ac:dyDescent="0.25">
      <c r="A817" s="1" t="s">
        <v>61</v>
      </c>
      <c r="B817">
        <v>0.46560489999999999</v>
      </c>
      <c r="C817">
        <f>B817/((B$16)+B$6)</f>
        <v>6.4807764044318246E-3</v>
      </c>
      <c r="D817">
        <f t="shared" ref="D817:D822" si="41">C817*1</f>
        <v>6.4807764044318246E-3</v>
      </c>
      <c r="F817" s="1" t="s">
        <v>115</v>
      </c>
      <c r="M817" s="1" t="s">
        <v>102</v>
      </c>
      <c r="N817">
        <v>0</v>
      </c>
    </row>
    <row r="818" spans="1:14" x14ac:dyDescent="0.25">
      <c r="A818" s="1" t="s">
        <v>62</v>
      </c>
      <c r="B818">
        <v>0</v>
      </c>
      <c r="C818">
        <f>B818/((B$16)+B$7)</f>
        <v>0</v>
      </c>
      <c r="D818">
        <f t="shared" si="41"/>
        <v>0</v>
      </c>
      <c r="M818" s="1" t="s">
        <v>103</v>
      </c>
      <c r="N818">
        <v>1.6516687668926951E-2</v>
      </c>
    </row>
    <row r="819" spans="1:14" x14ac:dyDescent="0.25">
      <c r="A819" s="1" t="s">
        <v>63</v>
      </c>
      <c r="B819">
        <v>9.4136150000000002E-2</v>
      </c>
      <c r="C819">
        <f>B819/((B$16)+B$8)</f>
        <v>2.3356527888050813E-3</v>
      </c>
      <c r="D819">
        <f t="shared" si="41"/>
        <v>2.3356527888050813E-3</v>
      </c>
      <c r="M819" s="1" t="s">
        <v>104</v>
      </c>
      <c r="N819">
        <v>3.5609516671366523</v>
      </c>
    </row>
    <row r="820" spans="1:14" x14ac:dyDescent="0.25">
      <c r="A820" s="1" t="s">
        <v>64</v>
      </c>
      <c r="B820">
        <v>53.097369999999998</v>
      </c>
      <c r="C820">
        <f>B820/((B$16)+B$9)</f>
        <v>0.94686538152896893</v>
      </c>
      <c r="D820">
        <f t="shared" si="41"/>
        <v>0.94686538152896893</v>
      </c>
      <c r="M820" s="1" t="s">
        <v>105</v>
      </c>
      <c r="N820">
        <v>3.0958367291066807E-2</v>
      </c>
    </row>
    <row r="821" spans="1:14" x14ac:dyDescent="0.25">
      <c r="A821" s="1" t="s">
        <v>65</v>
      </c>
      <c r="B821">
        <v>0.14228399999999999</v>
      </c>
      <c r="C821">
        <f>B821/((B$16)+2*B$10)</f>
        <v>2.2956807951080203E-3</v>
      </c>
      <c r="D821">
        <f t="shared" si="41"/>
        <v>2.2956807951080203E-3</v>
      </c>
      <c r="M821" s="1" t="s">
        <v>106</v>
      </c>
      <c r="N821">
        <v>5.3453602879031965E-3</v>
      </c>
    </row>
    <row r="822" spans="1:14" x14ac:dyDescent="0.25">
      <c r="A822" s="1" t="s">
        <v>66</v>
      </c>
      <c r="B822">
        <v>5.9652879999999998E-2</v>
      </c>
      <c r="C822">
        <f>B822/((B$16)+2*B$11)</f>
        <v>6.3323758266721876E-4</v>
      </c>
      <c r="D822">
        <f t="shared" si="41"/>
        <v>6.3323758266721876E-4</v>
      </c>
      <c r="M822" s="1" t="s">
        <v>107</v>
      </c>
      <c r="N822">
        <v>3.3130559238567128</v>
      </c>
    </row>
    <row r="823" spans="1:14" x14ac:dyDescent="0.25">
      <c r="A823" s="1" t="s">
        <v>67</v>
      </c>
      <c r="B823">
        <v>39.69285</v>
      </c>
      <c r="C823">
        <f>B823/((5*B$16)+(2*B$12))</f>
        <v>0.27963936227922476</v>
      </c>
      <c r="D823">
        <f>C823*5</f>
        <v>1.3981968113961238</v>
      </c>
      <c r="M823" s="1" t="s">
        <v>68</v>
      </c>
      <c r="N823">
        <v>3.4028301786379999E-4</v>
      </c>
    </row>
    <row r="824" spans="1:14" x14ac:dyDescent="0.25">
      <c r="A824" s="1" t="s">
        <v>68</v>
      </c>
      <c r="B824">
        <v>1.6329799999999998E-2</v>
      </c>
      <c r="C824">
        <f>B824/((0)+B$13)</f>
        <v>5.1021058551521583E-4</v>
      </c>
      <c r="D824">
        <f>C824*0</f>
        <v>0</v>
      </c>
      <c r="M824" s="1" t="s">
        <v>208</v>
      </c>
      <c r="N824">
        <f>SUM(N812:N823)</f>
        <v>7.0051252256839165</v>
      </c>
    </row>
    <row r="825" spans="1:14" x14ac:dyDescent="0.25">
      <c r="A825" s="1" t="s">
        <v>69</v>
      </c>
      <c r="B825">
        <v>4.5912160000000002</v>
      </c>
      <c r="C825">
        <f>B825/((0)+B$14)</f>
        <v>0.12951244005641749</v>
      </c>
      <c r="D825">
        <v>0.12951244005641749</v>
      </c>
      <c r="M825" s="1" t="s">
        <v>69</v>
      </c>
      <c r="N825">
        <v>0.68959068700742487</v>
      </c>
    </row>
    <row r="826" spans="1:14" x14ac:dyDescent="0.25">
      <c r="A826" s="1" t="s">
        <v>70</v>
      </c>
      <c r="B826">
        <v>0.1617285</v>
      </c>
      <c r="C826">
        <f>B826/((0)+B$15)</f>
        <v>8.5129224128855669E-3</v>
      </c>
      <c r="D826">
        <v>8.5129224128855669E-3</v>
      </c>
      <c r="M826" s="1" t="s">
        <v>209</v>
      </c>
      <c r="N826">
        <v>4.5327167124528098E-2</v>
      </c>
    </row>
    <row r="827" spans="1:14" x14ac:dyDescent="0.25">
      <c r="A827" s="1" t="s">
        <v>71</v>
      </c>
      <c r="B827">
        <f>(16/(2*B$15))*B826</f>
        <v>6.8103379303084535E-2</v>
      </c>
      <c r="M827" s="1" t="s">
        <v>210</v>
      </c>
      <c r="N827">
        <f>SUM(N825:N826)</f>
        <v>0.73491785413195299</v>
      </c>
    </row>
    <row r="828" spans="1:14" x14ac:dyDescent="0.25">
      <c r="A828" s="1" t="s">
        <v>72</v>
      </c>
      <c r="B828">
        <f>(16/(2*B$14))*B825</f>
        <v>1.0360995204513399</v>
      </c>
      <c r="M828" s="1" t="s">
        <v>211</v>
      </c>
      <c r="N828">
        <f>1-(N825+N826)</f>
        <v>0.26508214586804701</v>
      </c>
    </row>
    <row r="829" spans="1:14" x14ac:dyDescent="0.25">
      <c r="A829" s="1" t="s">
        <v>73</v>
      </c>
      <c r="B829" s="8">
        <f>SUM(B813:B828)</f>
        <v>99.915605779754415</v>
      </c>
      <c r="C829">
        <f>SUM(C813:C826)</f>
        <v>1.3840844114306312</v>
      </c>
      <c r="D829">
        <f>SUM(D813:D826)</f>
        <v>2.5105504694549547</v>
      </c>
    </row>
    <row r="830" spans="1:14" x14ac:dyDescent="0.25">
      <c r="A830" s="1"/>
      <c r="C830">
        <f>(C825+C826)/2</f>
        <v>6.9012681234651527E-2</v>
      </c>
      <c r="D830">
        <f>(D825+D826)/2</f>
        <v>6.9012681234651527E-2</v>
      </c>
    </row>
    <row r="831" spans="1:14" x14ac:dyDescent="0.25">
      <c r="A831" s="1" t="s">
        <v>111</v>
      </c>
      <c r="C831">
        <f>C829-C830</f>
        <v>1.3150717301959798</v>
      </c>
      <c r="D831">
        <f>D829-D830</f>
        <v>2.4415377882203031</v>
      </c>
    </row>
    <row r="833" spans="1:15" s="6" customFormat="1" x14ac:dyDescent="0.25">
      <c r="A833" s="5" t="s">
        <v>152</v>
      </c>
      <c r="M833" s="5" t="s">
        <v>212</v>
      </c>
    </row>
    <row r="834" spans="1:15" x14ac:dyDescent="0.25">
      <c r="B834" s="1" t="s">
        <v>55</v>
      </c>
      <c r="C834" s="1" t="s">
        <v>110</v>
      </c>
      <c r="D834" s="1" t="s">
        <v>56</v>
      </c>
      <c r="E834" s="24" t="s">
        <v>212</v>
      </c>
      <c r="F834" s="1" t="s">
        <v>112</v>
      </c>
      <c r="I834">
        <f>13/D853</f>
        <v>5.4016549516525387</v>
      </c>
      <c r="M834" s="1" t="s">
        <v>97</v>
      </c>
      <c r="N834">
        <v>6.2258848534670945E-2</v>
      </c>
      <c r="O834" s="25">
        <v>5.4850177090701079E-2</v>
      </c>
    </row>
    <row r="835" spans="1:15" x14ac:dyDescent="0.25">
      <c r="A835" s="1" t="s">
        <v>57</v>
      </c>
      <c r="B835" s="18">
        <v>0.61010249999999999</v>
      </c>
      <c r="C835">
        <f>B835/((2*B$16)+B$2)</f>
        <v>1.0154328179351897E-2</v>
      </c>
      <c r="D835">
        <f>C835*2</f>
        <v>2.0308656358703794E-2</v>
      </c>
      <c r="E835">
        <f>D835*I$834*(1/2)</f>
        <v>5.4850177090701079E-2</v>
      </c>
      <c r="F835" s="1"/>
      <c r="M835" s="1" t="s">
        <v>98</v>
      </c>
      <c r="N835">
        <v>0</v>
      </c>
      <c r="O835" s="25">
        <v>0</v>
      </c>
    </row>
    <row r="836" spans="1:15" x14ac:dyDescent="0.25">
      <c r="A836" s="1" t="s">
        <v>58</v>
      </c>
      <c r="B836" s="18">
        <v>0</v>
      </c>
      <c r="C836">
        <f>B836/((2*B$16)+B$3)</f>
        <v>0</v>
      </c>
      <c r="D836">
        <f>C836*2</f>
        <v>0</v>
      </c>
      <c r="E836">
        <f t="shared" ref="E836" si="42">D836*I$834*(1/2)</f>
        <v>0</v>
      </c>
      <c r="F836" s="1" t="s">
        <v>113</v>
      </c>
      <c r="I836" s="2">
        <f>D848*I834</f>
        <v>0.15379192327529229</v>
      </c>
      <c r="M836" s="1" t="s">
        <v>99</v>
      </c>
      <c r="N836">
        <v>1.2003496756410516E-2</v>
      </c>
      <c r="O836" s="25">
        <v>1.0874522470718219E-2</v>
      </c>
    </row>
    <row r="837" spans="1:15" x14ac:dyDescent="0.25">
      <c r="A837" s="1" t="s">
        <v>59</v>
      </c>
      <c r="B837" s="18">
        <v>0.1026331</v>
      </c>
      <c r="C837">
        <f>B837/((3*B$16)+2*B$4)</f>
        <v>1.006591736055943E-3</v>
      </c>
      <c r="D837">
        <f>C837*3</f>
        <v>3.019775208167829E-3</v>
      </c>
      <c r="E837">
        <f>D837*I$834*(2/3)</f>
        <v>1.0874522470718219E-2</v>
      </c>
      <c r="F837" s="1" t="s">
        <v>114</v>
      </c>
      <c r="I837" s="2">
        <f>D847*I834</f>
        <v>0.78606558969408769</v>
      </c>
      <c r="M837" s="1" t="s">
        <v>100</v>
      </c>
      <c r="N837">
        <v>0</v>
      </c>
      <c r="O837" s="25">
        <v>0</v>
      </c>
    </row>
    <row r="838" spans="1:15" x14ac:dyDescent="0.25">
      <c r="A838" s="1" t="s">
        <v>60</v>
      </c>
      <c r="B838" s="18">
        <v>0</v>
      </c>
      <c r="C838">
        <f>B838/((3*B$16)+2*B$5)</f>
        <v>0</v>
      </c>
      <c r="D838">
        <f>C838*3</f>
        <v>0</v>
      </c>
      <c r="E838">
        <f>D838*I$834*(2/3)</f>
        <v>0</v>
      </c>
      <c r="F838" s="1"/>
      <c r="M838" s="1" t="s">
        <v>101</v>
      </c>
      <c r="N838">
        <v>2.9196711387781051E-2</v>
      </c>
      <c r="O838" s="25">
        <v>3.5059969118264173E-2</v>
      </c>
    </row>
    <row r="839" spans="1:15" x14ac:dyDescent="0.25">
      <c r="A839" s="1" t="s">
        <v>61</v>
      </c>
      <c r="B839" s="18">
        <v>0.46631050000000002</v>
      </c>
      <c r="C839">
        <f>B839/((B$16)+B$6)</f>
        <v>6.4905976838706093E-3</v>
      </c>
      <c r="D839">
        <f t="shared" ref="D839:D844" si="43">C839*1</f>
        <v>6.4905976838706093E-3</v>
      </c>
      <c r="E839">
        <f>D839*I$834*(1/1)</f>
        <v>3.5059969118264173E-2</v>
      </c>
      <c r="F839" s="1" t="s">
        <v>115</v>
      </c>
      <c r="M839" s="1" t="s">
        <v>102</v>
      </c>
      <c r="N839">
        <v>0</v>
      </c>
      <c r="O839" s="25">
        <v>0</v>
      </c>
    </row>
    <row r="840" spans="1:15" x14ac:dyDescent="0.25">
      <c r="A840" s="1" t="s">
        <v>62</v>
      </c>
      <c r="B840" s="18">
        <v>0</v>
      </c>
      <c r="C840">
        <f>B840/((B$16)+B$7)</f>
        <v>0</v>
      </c>
      <c r="D840">
        <f t="shared" si="43"/>
        <v>0</v>
      </c>
      <c r="E840">
        <f>D840*I$834*(1/1)</f>
        <v>0</v>
      </c>
      <c r="M840" s="1" t="s">
        <v>103</v>
      </c>
      <c r="N840">
        <v>2.0572825576652649E-2</v>
      </c>
      <c r="O840" s="25">
        <v>1.619551624752184E-2</v>
      </c>
    </row>
    <row r="841" spans="1:15" x14ac:dyDescent="0.25">
      <c r="A841" s="1" t="s">
        <v>63</v>
      </c>
      <c r="B841" s="18">
        <v>0.1208415</v>
      </c>
      <c r="C841">
        <f>B841/((B$16)+B$8)</f>
        <v>2.9982507939658593E-3</v>
      </c>
      <c r="D841">
        <f t="shared" si="43"/>
        <v>2.9982507939658593E-3</v>
      </c>
      <c r="E841">
        <f>D841*I$834*(1/1)</f>
        <v>1.619551624752184E-2</v>
      </c>
      <c r="M841" s="1" t="s">
        <v>104</v>
      </c>
      <c r="N841">
        <v>3.6630429371653728</v>
      </c>
      <c r="O841" s="25">
        <v>5.0506605624648131</v>
      </c>
    </row>
    <row r="842" spans="1:15" x14ac:dyDescent="0.25">
      <c r="A842" s="1" t="s">
        <v>64</v>
      </c>
      <c r="B842" s="18">
        <v>52.433169999999997</v>
      </c>
      <c r="C842">
        <f>B842/((B$16)+B$9)</f>
        <v>0.93502095333202551</v>
      </c>
      <c r="D842">
        <f t="shared" si="43"/>
        <v>0.93502095333202551</v>
      </c>
      <c r="E842">
        <f>D842*I$834*(1/1)</f>
        <v>5.0506605624648131</v>
      </c>
      <c r="M842" s="1" t="s">
        <v>105</v>
      </c>
      <c r="N842">
        <v>3.3889477304499718E-2</v>
      </c>
      <c r="O842" s="25">
        <v>2.7097310249293658E-2</v>
      </c>
    </row>
    <row r="843" spans="1:15" x14ac:dyDescent="0.25">
      <c r="A843" s="1" t="s">
        <v>65</v>
      </c>
      <c r="B843" s="18">
        <v>0.15545829999999999</v>
      </c>
      <c r="C843">
        <f>B843/((B$16)+2*B$10)</f>
        <v>2.5082415011536165E-3</v>
      </c>
      <c r="D843">
        <f t="shared" si="43"/>
        <v>2.5082415011536165E-3</v>
      </c>
      <c r="E843">
        <f>D843*I$834*(2/1)</f>
        <v>2.7097310249293658E-2</v>
      </c>
      <c r="M843" s="1" t="s">
        <v>106</v>
      </c>
      <c r="N843">
        <v>1.4361173627404846E-3</v>
      </c>
      <c r="O843" s="25">
        <v>1.8726872509274579E-3</v>
      </c>
    </row>
    <row r="844" spans="1:15" x14ac:dyDescent="0.25">
      <c r="A844" s="1" t="s">
        <v>66</v>
      </c>
      <c r="B844" s="18">
        <v>1.6329509999999998E-2</v>
      </c>
      <c r="C844">
        <f>B844/((B$16)+2*B$11)</f>
        <v>1.7334384255278496E-4</v>
      </c>
      <c r="D844">
        <f t="shared" si="43"/>
        <v>1.7334384255278496E-4</v>
      </c>
      <c r="E844">
        <f>D844*I$834*(2/1)</f>
        <v>1.8726872509274579E-3</v>
      </c>
      <c r="M844" s="1" t="s">
        <v>107</v>
      </c>
      <c r="N844">
        <v>3.2474899895240328</v>
      </c>
      <c r="O844" s="25">
        <v>2.9150632236188487</v>
      </c>
    </row>
    <row r="845" spans="1:15" x14ac:dyDescent="0.25">
      <c r="A845" s="1" t="s">
        <v>67</v>
      </c>
      <c r="B845" s="18">
        <v>38.300559999999997</v>
      </c>
      <c r="C845">
        <f>B845/((5*B$16)+(2*B$12))</f>
        <v>0.2698305657904933</v>
      </c>
      <c r="D845">
        <f>C845*5</f>
        <v>1.3491528289524666</v>
      </c>
      <c r="E845">
        <f>D845*I$834*(2/5)</f>
        <v>2.9150632236188487</v>
      </c>
      <c r="M845" s="1" t="s">
        <v>68</v>
      </c>
      <c r="N845">
        <v>4.2506135275572404E-3</v>
      </c>
      <c r="O845" s="25">
        <v>0</v>
      </c>
    </row>
    <row r="846" spans="1:15" x14ac:dyDescent="0.25">
      <c r="A846" s="1" t="s">
        <v>68</v>
      </c>
      <c r="B846" s="18">
        <v>8.6199289999999998E-2</v>
      </c>
      <c r="C846">
        <f>B846/((0)+B$13)</f>
        <v>2.6932228332187712E-3</v>
      </c>
      <c r="D846">
        <f>C846*0</f>
        <v>0</v>
      </c>
      <c r="E846">
        <f>D846*I$834*(0)</f>
        <v>0</v>
      </c>
      <c r="M846" s="1" t="s">
        <v>208</v>
      </c>
      <c r="N846">
        <f>SUM(N834:N845)</f>
        <v>7.074141017139719</v>
      </c>
      <c r="O846" s="25">
        <f>SUM(O834:O845)</f>
        <v>8.1116739685110879</v>
      </c>
    </row>
    <row r="847" spans="1:15" x14ac:dyDescent="0.25">
      <c r="A847" s="1" t="s">
        <v>69</v>
      </c>
      <c r="B847" s="18">
        <v>5.1587940000000003</v>
      </c>
      <c r="C847">
        <f>B847/((0)+B$14)</f>
        <v>0.1455231029619182</v>
      </c>
      <c r="D847">
        <v>0.1455231029619182</v>
      </c>
      <c r="M847" s="1" t="s">
        <v>69</v>
      </c>
      <c r="N847">
        <v>0.78606558969408769</v>
      </c>
      <c r="O847" s="25">
        <v>0.78606558969408769</v>
      </c>
    </row>
    <row r="848" spans="1:15" x14ac:dyDescent="0.25">
      <c r="A848" s="1" t="s">
        <v>70</v>
      </c>
      <c r="B848" s="18">
        <v>0.54089699999999996</v>
      </c>
      <c r="C848">
        <f>B848/((0)+B$15)</f>
        <v>2.8471260132645539E-2</v>
      </c>
      <c r="D848">
        <v>2.8471260132645539E-2</v>
      </c>
      <c r="M848" s="1" t="s">
        <v>209</v>
      </c>
      <c r="N848">
        <v>0.15379192327529229</v>
      </c>
      <c r="O848" s="25">
        <v>0.15379192327529229</v>
      </c>
    </row>
    <row r="849" spans="1:15" x14ac:dyDescent="0.25">
      <c r="A849" s="1" t="s">
        <v>71</v>
      </c>
      <c r="B849" s="18">
        <f>(16/(2*B$15))*B848</f>
        <v>0.22777008106116431</v>
      </c>
      <c r="M849" s="1" t="s">
        <v>210</v>
      </c>
      <c r="N849">
        <f>SUM(N847:N848)</f>
        <v>0.93985751296938003</v>
      </c>
      <c r="O849" s="25">
        <f>SUM(O847:O848)</f>
        <v>0.93985751296938003</v>
      </c>
    </row>
    <row r="850" spans="1:15" x14ac:dyDescent="0.25">
      <c r="A850" s="1" t="s">
        <v>72</v>
      </c>
      <c r="B850" s="18">
        <f>(16/(2*B$14))*B847</f>
        <v>1.1641848236953456</v>
      </c>
      <c r="M850" s="1" t="s">
        <v>211</v>
      </c>
      <c r="N850">
        <f>1-(N847+N848)</f>
        <v>6.0142487030619973E-2</v>
      </c>
      <c r="O850" s="25">
        <f>1-(O847+O848)</f>
        <v>6.0142487030619973E-2</v>
      </c>
    </row>
    <row r="851" spans="1:15" x14ac:dyDescent="0.25">
      <c r="A851" s="1" t="s">
        <v>73</v>
      </c>
      <c r="B851" s="25">
        <f>SUM(B835:B850)</f>
        <v>99.383250604756512</v>
      </c>
      <c r="C851">
        <f>SUM(C835:C848)</f>
        <v>1.404870458787252</v>
      </c>
      <c r="D851">
        <f>SUM(D835:D848)</f>
        <v>2.4936670107674703</v>
      </c>
    </row>
    <row r="852" spans="1:15" x14ac:dyDescent="0.25">
      <c r="A852" s="1"/>
      <c r="C852">
        <f>(C847+C848)/2</f>
        <v>8.6997181547281865E-2</v>
      </c>
      <c r="D852">
        <f>(D847+D848)/2</f>
        <v>8.6997181547281865E-2</v>
      </c>
    </row>
    <row r="853" spans="1:15" x14ac:dyDescent="0.25">
      <c r="A853" s="1" t="s">
        <v>111</v>
      </c>
      <c r="C853">
        <f>C851-C852</f>
        <v>1.3178732772399702</v>
      </c>
      <c r="D853">
        <f>D851-D852</f>
        <v>2.4066698292201885</v>
      </c>
    </row>
    <row r="855" spans="1:15" s="6" customFormat="1" x14ac:dyDescent="0.25">
      <c r="A855" s="5" t="s">
        <v>153</v>
      </c>
      <c r="M855" s="5" t="s">
        <v>212</v>
      </c>
    </row>
    <row r="856" spans="1:15" x14ac:dyDescent="0.25">
      <c r="B856" s="1" t="s">
        <v>55</v>
      </c>
      <c r="C856" s="1" t="s">
        <v>110</v>
      </c>
      <c r="D856" s="1" t="s">
        <v>56</v>
      </c>
      <c r="F856" s="1" t="s">
        <v>112</v>
      </c>
      <c r="I856">
        <f>13/D875</f>
        <v>5.3738786859584993</v>
      </c>
      <c r="M856" s="1" t="s">
        <v>97</v>
      </c>
      <c r="N856">
        <v>4.6907238711102153E-2</v>
      </c>
    </row>
    <row r="857" spans="1:15" x14ac:dyDescent="0.25">
      <c r="A857" s="1" t="s">
        <v>57</v>
      </c>
      <c r="B857">
        <v>0.44179780000000002</v>
      </c>
      <c r="C857">
        <f>B857/((2*B$16)+B$2)</f>
        <v>7.3531248439658477E-3</v>
      </c>
      <c r="D857">
        <f>C857*2</f>
        <v>1.4706249687931695E-2</v>
      </c>
      <c r="F857" s="1"/>
      <c r="M857" s="1" t="s">
        <v>98</v>
      </c>
      <c r="N857">
        <v>1.9918455673766868E-3</v>
      </c>
    </row>
    <row r="858" spans="1:15" x14ac:dyDescent="0.25">
      <c r="A858" s="1" t="s">
        <v>58</v>
      </c>
      <c r="B858">
        <v>4.8530520000000001E-2</v>
      </c>
      <c r="C858">
        <f>B858/((2*B$16)+B$3)</f>
        <v>6.0740594257678538E-4</v>
      </c>
      <c r="D858">
        <f>C858*2</f>
        <v>1.2148118851535708E-3</v>
      </c>
      <c r="F858" s="1" t="s">
        <v>113</v>
      </c>
      <c r="I858" s="2">
        <f>D870*I856</f>
        <v>0.14017046054022317</v>
      </c>
      <c r="M858" s="1" t="s">
        <v>99</v>
      </c>
      <c r="N858">
        <v>1.6968887469568646E-2</v>
      </c>
    </row>
    <row r="859" spans="1:15" x14ac:dyDescent="0.25">
      <c r="A859" s="1" t="s">
        <v>59</v>
      </c>
      <c r="B859">
        <v>0.13584840000000001</v>
      </c>
      <c r="C859">
        <f>B859/((3*B$16)+2*B$4)</f>
        <v>1.3323564892458882E-3</v>
      </c>
      <c r="D859">
        <f>C859*3</f>
        <v>3.9970694677376644E-3</v>
      </c>
      <c r="F859" s="1" t="s">
        <v>114</v>
      </c>
      <c r="I859" s="2">
        <f>D869*I856</f>
        <v>0.73392978832340505</v>
      </c>
      <c r="M859" s="1" t="s">
        <v>100</v>
      </c>
      <c r="N859">
        <v>1.2496598625494156E-5</v>
      </c>
    </row>
    <row r="860" spans="1:15" x14ac:dyDescent="0.25">
      <c r="A860" s="1" t="s">
        <v>60</v>
      </c>
      <c r="B860">
        <v>0</v>
      </c>
      <c r="C860">
        <f>B860/((3*B$16)+2*B$5)</f>
        <v>0</v>
      </c>
      <c r="D860">
        <f>C860*3</f>
        <v>0</v>
      </c>
      <c r="F860" s="1"/>
      <c r="M860" s="1" t="s">
        <v>101</v>
      </c>
      <c r="N860">
        <v>4.4394116954085849E-2</v>
      </c>
    </row>
    <row r="861" spans="1:15" x14ac:dyDescent="0.25">
      <c r="A861" s="1" t="s">
        <v>61</v>
      </c>
      <c r="B861">
        <v>0.82367369999999995</v>
      </c>
      <c r="C861">
        <f>B861/((B$16)+B$6)</f>
        <v>1.1464752797728411E-2</v>
      </c>
      <c r="D861">
        <f t="shared" ref="D861:D866" si="44">C861*1</f>
        <v>1.1464752797728411E-2</v>
      </c>
      <c r="F861" s="1" t="s">
        <v>115</v>
      </c>
      <c r="M861" s="1" t="s">
        <v>102</v>
      </c>
      <c r="N861">
        <v>0</v>
      </c>
    </row>
    <row r="862" spans="1:15" x14ac:dyDescent="0.25">
      <c r="A862" s="1" t="s">
        <v>62</v>
      </c>
      <c r="B862">
        <v>0</v>
      </c>
      <c r="C862">
        <f>B862/((B$16)+B$7)</f>
        <v>0</v>
      </c>
      <c r="D862">
        <f t="shared" si="44"/>
        <v>0</v>
      </c>
      <c r="M862" s="1" t="s">
        <v>103</v>
      </c>
      <c r="N862">
        <v>9.3740296959922767E-3</v>
      </c>
    </row>
    <row r="863" spans="1:15" x14ac:dyDescent="0.25">
      <c r="A863" s="1" t="s">
        <v>63</v>
      </c>
      <c r="B863">
        <v>4.7698459999999998E-2</v>
      </c>
      <c r="C863">
        <f>B863/((B$16)+B$8)</f>
        <v>1.1834671496625644E-3</v>
      </c>
      <c r="D863">
        <f t="shared" si="44"/>
        <v>1.1834671496625644E-3</v>
      </c>
      <c r="M863" s="1" t="s">
        <v>104</v>
      </c>
      <c r="N863">
        <v>3.5300836828842699</v>
      </c>
    </row>
    <row r="864" spans="1:15" x14ac:dyDescent="0.25">
      <c r="A864" s="1" t="s">
        <v>64</v>
      </c>
      <c r="B864">
        <v>52.729140000000001</v>
      </c>
      <c r="C864">
        <f>B864/((B$16)+B$9)</f>
        <v>0.94029887476148855</v>
      </c>
      <c r="D864">
        <f t="shared" si="44"/>
        <v>0.94029887476148855</v>
      </c>
      <c r="M864" s="1" t="s">
        <v>105</v>
      </c>
      <c r="N864">
        <v>5.6111149193771817E-2</v>
      </c>
    </row>
    <row r="865" spans="1:17" x14ac:dyDescent="0.25">
      <c r="A865" s="1" t="s">
        <v>65</v>
      </c>
      <c r="B865">
        <v>0.23695749999999999</v>
      </c>
      <c r="C865">
        <f>B865/((B$16)+2*B$10)</f>
        <v>3.8231901127801352E-3</v>
      </c>
      <c r="D865">
        <f t="shared" si="44"/>
        <v>3.8231901127801352E-3</v>
      </c>
      <c r="M865" s="1" t="s">
        <v>106</v>
      </c>
      <c r="N865">
        <v>1.8233337615922364E-3</v>
      </c>
    </row>
    <row r="866" spans="1:17" x14ac:dyDescent="0.25">
      <c r="A866" s="1" t="s">
        <v>66</v>
      </c>
      <c r="B866">
        <v>2.244662E-2</v>
      </c>
      <c r="C866">
        <f>B866/((B$16)+2*B$11)</f>
        <v>2.3827924800696372E-4</v>
      </c>
      <c r="D866">
        <f t="shared" si="44"/>
        <v>2.3827924800696372E-4</v>
      </c>
      <c r="M866" s="1" t="s">
        <v>107</v>
      </c>
      <c r="N866">
        <v>3.3055063559504658</v>
      </c>
    </row>
    <row r="867" spans="1:17" x14ac:dyDescent="0.25">
      <c r="A867" s="1" t="s">
        <v>67</v>
      </c>
      <c r="B867">
        <v>38.632739999999998</v>
      </c>
      <c r="C867">
        <f>B867/((5*B$16)+(2*B$12))</f>
        <v>0.27217080095531299</v>
      </c>
      <c r="D867">
        <f>C867*5</f>
        <v>1.3608540047765649</v>
      </c>
      <c r="M867" s="1" t="s">
        <v>68</v>
      </c>
      <c r="N867">
        <v>1.9241078703450959E-3</v>
      </c>
    </row>
    <row r="868" spans="1:17" x14ac:dyDescent="0.25">
      <c r="A868" s="1" t="s">
        <v>68</v>
      </c>
      <c r="B868">
        <v>4.5638020000000001E-2</v>
      </c>
      <c r="C868">
        <f>B868/((0)+B$13)</f>
        <v>1.4259207648565893E-3</v>
      </c>
      <c r="D868">
        <f>C868*0</f>
        <v>0</v>
      </c>
      <c r="M868" s="1" t="s">
        <v>208</v>
      </c>
      <c r="N868">
        <f>SUM(N856:N867)</f>
        <v>7.0150972446571958</v>
      </c>
    </row>
    <row r="869" spans="1:17" x14ac:dyDescent="0.25">
      <c r="A869" s="1" t="s">
        <v>69</v>
      </c>
      <c r="B869">
        <v>4.8415330000000001</v>
      </c>
      <c r="C869">
        <f>B869/((0)+B$14)</f>
        <v>0.13657356840620591</v>
      </c>
      <c r="D869">
        <v>0.13657356840620591</v>
      </c>
      <c r="M869" s="1" t="s">
        <v>69</v>
      </c>
      <c r="N869">
        <v>0.73392978832340505</v>
      </c>
    </row>
    <row r="870" spans="1:17" x14ac:dyDescent="0.25">
      <c r="A870" s="1" t="s">
        <v>70</v>
      </c>
      <c r="B870">
        <v>0.49553750000000002</v>
      </c>
      <c r="C870">
        <f>B870/((0)+B$15)</f>
        <v>2.6083666701758081E-2</v>
      </c>
      <c r="D870">
        <v>2.6083666701758081E-2</v>
      </c>
      <c r="M870" s="1" t="s">
        <v>209</v>
      </c>
      <c r="N870">
        <v>0.14017046054022317</v>
      </c>
    </row>
    <row r="871" spans="1:17" x14ac:dyDescent="0.25">
      <c r="A871" s="1" t="s">
        <v>71</v>
      </c>
      <c r="B871">
        <f>(16/(2*B$15))*B870</f>
        <v>0.20866933361406464</v>
      </c>
      <c r="M871" s="1" t="s">
        <v>210</v>
      </c>
      <c r="N871">
        <f>SUM(N869:N870)</f>
        <v>0.87410024886362825</v>
      </c>
    </row>
    <row r="872" spans="1:17" x14ac:dyDescent="0.25">
      <c r="A872" s="1" t="s">
        <v>72</v>
      </c>
      <c r="B872">
        <f>(16/(2*B$14))*B869</f>
        <v>1.0925885472496473</v>
      </c>
      <c r="M872" s="1" t="s">
        <v>211</v>
      </c>
      <c r="N872">
        <f>1-(N869+N870)</f>
        <v>0.12589975113637175</v>
      </c>
    </row>
    <row r="873" spans="1:17" x14ac:dyDescent="0.25">
      <c r="A873" s="1" t="s">
        <v>73</v>
      </c>
      <c r="B873" s="8">
        <f>SUM(B857:B872)</f>
        <v>99.802799400863705</v>
      </c>
      <c r="C873">
        <f>SUM(C857:C870)</f>
        <v>1.4025554081735887</v>
      </c>
      <c r="D873">
        <f>SUM(D857:D870)</f>
        <v>2.5004379349950185</v>
      </c>
    </row>
    <row r="874" spans="1:17" x14ac:dyDescent="0.25">
      <c r="A874" s="1"/>
      <c r="C874">
        <f>(C869+C870)/2</f>
        <v>8.1328617553981991E-2</v>
      </c>
      <c r="D874">
        <f>(D869+D870)/2</f>
        <v>8.1328617553981991E-2</v>
      </c>
    </row>
    <row r="875" spans="1:17" x14ac:dyDescent="0.25">
      <c r="A875" s="1" t="s">
        <v>111</v>
      </c>
      <c r="C875">
        <f>C873-C874</f>
        <v>1.3212267906196067</v>
      </c>
      <c r="D875">
        <f>D873-D874</f>
        <v>2.4191093174410367</v>
      </c>
    </row>
    <row r="877" spans="1:17" s="6" customFormat="1" x14ac:dyDescent="0.25">
      <c r="A877" s="5" t="s">
        <v>154</v>
      </c>
      <c r="M877" s="5" t="s">
        <v>212</v>
      </c>
      <c r="Q877" s="5" t="s">
        <v>214</v>
      </c>
    </row>
    <row r="878" spans="1:17" x14ac:dyDescent="0.25">
      <c r="B878" s="1" t="s">
        <v>55</v>
      </c>
      <c r="C878" s="1" t="s">
        <v>110</v>
      </c>
      <c r="D878" s="1" t="s">
        <v>56</v>
      </c>
      <c r="E878" s="24" t="s">
        <v>212</v>
      </c>
      <c r="F878" s="1" t="s">
        <v>112</v>
      </c>
      <c r="I878">
        <f>13/D897</f>
        <v>5.3932870662052137</v>
      </c>
      <c r="M878" s="1" t="s">
        <v>97</v>
      </c>
      <c r="N878">
        <v>4.8917162769231796E-2</v>
      </c>
      <c r="O878" s="25">
        <v>4.685188679683127E-2</v>
      </c>
      <c r="Q878">
        <v>0.43079596708635437</v>
      </c>
    </row>
    <row r="879" spans="1:17" x14ac:dyDescent="0.25">
      <c r="A879" s="1" t="s">
        <v>57</v>
      </c>
      <c r="B879" s="18">
        <v>0.52194549999999995</v>
      </c>
      <c r="C879">
        <f>B879/((2*B$16)+B$2)</f>
        <v>8.6870745468768194E-3</v>
      </c>
      <c r="D879">
        <f>C879*2</f>
        <v>1.7374149093753639E-2</v>
      </c>
      <c r="E879">
        <f>D879*I$878*(1/2)</f>
        <v>4.685188679683127E-2</v>
      </c>
      <c r="F879" s="1"/>
      <c r="M879" s="1" t="s">
        <v>98</v>
      </c>
      <c r="N879">
        <v>0</v>
      </c>
      <c r="O879" s="25">
        <v>0</v>
      </c>
    </row>
    <row r="880" spans="1:17" x14ac:dyDescent="0.25">
      <c r="A880" s="1" t="s">
        <v>58</v>
      </c>
      <c r="B880" s="18">
        <v>0</v>
      </c>
      <c r="C880">
        <f>B880/((2*B$16)+B$3)</f>
        <v>0</v>
      </c>
      <c r="D880">
        <f>C880*2</f>
        <v>0</v>
      </c>
      <c r="E880">
        <f t="shared" ref="E880" si="45">D880*I$878*(1/2)</f>
        <v>0</v>
      </c>
      <c r="F880" s="1" t="s">
        <v>113</v>
      </c>
      <c r="I880" s="2">
        <f>D892*I878</f>
        <v>0.20602348076291008</v>
      </c>
      <c r="M880" s="1" t="s">
        <v>99</v>
      </c>
      <c r="N880">
        <v>1.7249594097901264E-2</v>
      </c>
      <c r="O880" s="25">
        <v>1.6243716752663978E-2</v>
      </c>
    </row>
    <row r="881" spans="1:15" x14ac:dyDescent="0.25">
      <c r="A881" s="1" t="s">
        <v>59</v>
      </c>
      <c r="B881" s="18">
        <v>0.15354509999999999</v>
      </c>
      <c r="C881">
        <f>B881/((3*B$16)+2*B$4)</f>
        <v>1.5059199105540353E-3</v>
      </c>
      <c r="D881">
        <f>C881*3</f>
        <v>4.5177597316621056E-3</v>
      </c>
      <c r="E881">
        <f>D881*I$878*(2/3)</f>
        <v>1.6243716752663978E-2</v>
      </c>
      <c r="F881" s="1" t="s">
        <v>114</v>
      </c>
      <c r="I881" s="2">
        <f>D891*I878</f>
        <v>0.76840222300201622</v>
      </c>
      <c r="M881" s="1" t="s">
        <v>100</v>
      </c>
      <c r="N881">
        <v>0</v>
      </c>
      <c r="O881" s="25">
        <v>0</v>
      </c>
    </row>
    <row r="882" spans="1:15" x14ac:dyDescent="0.25">
      <c r="A882" s="1" t="s">
        <v>60</v>
      </c>
      <c r="B882" s="18">
        <v>0</v>
      </c>
      <c r="C882">
        <f>B882/((3*B$16)+2*B$5)</f>
        <v>0</v>
      </c>
      <c r="D882">
        <f>C882*3</f>
        <v>0</v>
      </c>
      <c r="E882">
        <f>D882*I$878*(2/3)</f>
        <v>0</v>
      </c>
      <c r="F882" s="1"/>
      <c r="M882" s="1" t="s">
        <v>101</v>
      </c>
      <c r="N882">
        <v>3.4495618913543691E-2</v>
      </c>
      <c r="O882" s="25">
        <v>4.4392373752679688E-2</v>
      </c>
    </row>
    <row r="883" spans="1:15" x14ac:dyDescent="0.25">
      <c r="A883" s="1" t="s">
        <v>61</v>
      </c>
      <c r="B883" s="18">
        <v>0.59135099999999996</v>
      </c>
      <c r="C883">
        <f>B883/((B$16)+B$6)</f>
        <v>8.2310422582261566E-3</v>
      </c>
      <c r="D883">
        <f t="shared" ref="D883:D888" si="46">C883*1</f>
        <v>8.2310422582261566E-3</v>
      </c>
      <c r="E883">
        <f>D883*I$878*(1/1)</f>
        <v>4.4392373752679688E-2</v>
      </c>
      <c r="F883" s="1" t="s">
        <v>115</v>
      </c>
      <c r="M883" s="1" t="s">
        <v>102</v>
      </c>
      <c r="N883">
        <v>0</v>
      </c>
      <c r="O883" s="25">
        <v>0</v>
      </c>
    </row>
    <row r="884" spans="1:15" x14ac:dyDescent="0.25">
      <c r="A884" s="1" t="s">
        <v>62</v>
      </c>
      <c r="B884" s="18">
        <v>0</v>
      </c>
      <c r="C884">
        <f>B884/((B$16)+B$7)</f>
        <v>0</v>
      </c>
      <c r="D884">
        <f t="shared" si="46"/>
        <v>0</v>
      </c>
      <c r="E884">
        <f>D884*I$878*(1/1)</f>
        <v>0</v>
      </c>
      <c r="M884" s="1" t="s">
        <v>103</v>
      </c>
      <c r="N884">
        <v>6.4989989408362411E-3</v>
      </c>
      <c r="O884" s="25">
        <v>4.5043728892564909E-3</v>
      </c>
    </row>
    <row r="885" spans="1:15" x14ac:dyDescent="0.25">
      <c r="A885" s="1" t="s">
        <v>63</v>
      </c>
      <c r="B885" s="18">
        <v>3.3661150000000001E-2</v>
      </c>
      <c r="C885">
        <f>B885/((B$16)+B$8)</f>
        <v>8.3518137157602217E-4</v>
      </c>
      <c r="D885">
        <f t="shared" si="46"/>
        <v>8.3518137157602217E-4</v>
      </c>
      <c r="E885">
        <f>D885*I$878*(1/1)</f>
        <v>4.5043728892564909E-3</v>
      </c>
      <c r="M885" s="1" t="s">
        <v>104</v>
      </c>
      <c r="N885">
        <v>3.8609772860837834</v>
      </c>
      <c r="O885" s="25">
        <v>5.1020541810999704</v>
      </c>
    </row>
    <row r="886" spans="1:15" x14ac:dyDescent="0.25">
      <c r="A886" s="1" t="s">
        <v>64</v>
      </c>
      <c r="B886" s="18">
        <v>53.04889</v>
      </c>
      <c r="C886">
        <f>B886/((B$16)+B$9)</f>
        <v>0.94600085596590389</v>
      </c>
      <c r="D886">
        <f t="shared" si="46"/>
        <v>0.94600085596590389</v>
      </c>
      <c r="E886">
        <f>D886*I$878*(1/1)</f>
        <v>5.1020541810999704</v>
      </c>
      <c r="M886" s="1" t="s">
        <v>105</v>
      </c>
      <c r="N886">
        <v>4.5949561891354372E-2</v>
      </c>
      <c r="O886" s="25">
        <v>3.6504823631499109E-2</v>
      </c>
    </row>
    <row r="887" spans="1:15" x14ac:dyDescent="0.25">
      <c r="A887" s="1" t="s">
        <v>65</v>
      </c>
      <c r="B887" s="18">
        <v>0.20975450000000001</v>
      </c>
      <c r="C887">
        <f>B887/((B$16)+2*B$10)</f>
        <v>3.3842833863082658E-3</v>
      </c>
      <c r="D887">
        <f t="shared" si="46"/>
        <v>3.3842833863082658E-3</v>
      </c>
      <c r="E887">
        <f>D887*I$878*(2/1)</f>
        <v>3.6504823631499109E-2</v>
      </c>
      <c r="M887" s="1" t="s">
        <v>106</v>
      </c>
      <c r="N887">
        <v>0</v>
      </c>
      <c r="O887" s="25">
        <v>0</v>
      </c>
    </row>
    <row r="888" spans="1:15" x14ac:dyDescent="0.25">
      <c r="A888" s="1" t="s">
        <v>66</v>
      </c>
      <c r="B888" s="18">
        <v>0</v>
      </c>
      <c r="C888">
        <f>B888/((B$16)+2*B$11)</f>
        <v>0</v>
      </c>
      <c r="D888">
        <f t="shared" si="46"/>
        <v>0</v>
      </c>
      <c r="E888">
        <f>D888*I$878*(2/1)</f>
        <v>0</v>
      </c>
      <c r="M888" s="1" t="s">
        <v>107</v>
      </c>
      <c r="N888">
        <v>3.1766728312874988</v>
      </c>
      <c r="O888" s="25">
        <v>2.8902057839348885</v>
      </c>
    </row>
    <row r="889" spans="1:15" x14ac:dyDescent="0.25">
      <c r="A889" s="1" t="s">
        <v>67</v>
      </c>
      <c r="B889" s="18">
        <v>38.032879999999999</v>
      </c>
      <c r="C889">
        <f>B889/((5*B$16)+(2*B$12))</f>
        <v>0.26794473838089933</v>
      </c>
      <c r="D889">
        <f>C889*5</f>
        <v>1.3397236919044966</v>
      </c>
      <c r="E889">
        <f>D889*I$878*(2/5)</f>
        <v>2.8902057839348885</v>
      </c>
      <c r="M889" s="1" t="s">
        <v>68</v>
      </c>
      <c r="N889">
        <v>5.9950113054940395E-3</v>
      </c>
      <c r="O889" s="25">
        <v>0</v>
      </c>
    </row>
    <row r="890" spans="1:15" x14ac:dyDescent="0.25">
      <c r="A890" s="1" t="s">
        <v>68</v>
      </c>
      <c r="B890" s="18">
        <v>0.1202767</v>
      </c>
      <c r="C890">
        <f>B890/((0)+B$13)</f>
        <v>3.7579422608260949E-3</v>
      </c>
      <c r="D890">
        <f>C890*0</f>
        <v>0</v>
      </c>
      <c r="E890">
        <f>D890*I$878*(0)</f>
        <v>0</v>
      </c>
      <c r="M890" s="1" t="s">
        <v>208</v>
      </c>
      <c r="N890">
        <f>SUM(N878:N889)</f>
        <v>7.1967560652896427</v>
      </c>
      <c r="O890" s="25">
        <f>SUM(O878:O889)</f>
        <v>8.14075713885779</v>
      </c>
    </row>
    <row r="891" spans="1:15" x14ac:dyDescent="0.25">
      <c r="A891" s="1" t="s">
        <v>69</v>
      </c>
      <c r="B891" s="18">
        <v>5.0506970000000004</v>
      </c>
      <c r="C891">
        <f>B891/((0)+B$14)</f>
        <v>0.14247382228490832</v>
      </c>
      <c r="D891">
        <v>0.14247382228490832</v>
      </c>
      <c r="M891" s="1" t="s">
        <v>69</v>
      </c>
      <c r="N891">
        <v>0.76840222300201622</v>
      </c>
      <c r="O891" s="25">
        <v>0.76840222300201622</v>
      </c>
    </row>
    <row r="892" spans="1:15" x14ac:dyDescent="0.25">
      <c r="A892" s="1" t="s">
        <v>70</v>
      </c>
      <c r="B892" s="18">
        <v>0.72572329999999996</v>
      </c>
      <c r="C892">
        <f>B892/((0)+B$15)</f>
        <v>3.8199984208864085E-2</v>
      </c>
      <c r="D892">
        <v>3.8199984208864085E-2</v>
      </c>
      <c r="M892" s="1" t="s">
        <v>209</v>
      </c>
      <c r="N892">
        <v>0.20602348076291008</v>
      </c>
      <c r="O892" s="25">
        <v>0.20602348076291008</v>
      </c>
    </row>
    <row r="893" spans="1:15" x14ac:dyDescent="0.25">
      <c r="A893" s="1" t="s">
        <v>71</v>
      </c>
      <c r="B893" s="18">
        <f>(16/(2*B$15))*B892</f>
        <v>0.30559987367091268</v>
      </c>
      <c r="M893" s="1" t="s">
        <v>210</v>
      </c>
      <c r="N893">
        <f>SUM(N891:N892)</f>
        <v>0.97442570376492632</v>
      </c>
      <c r="O893" s="25">
        <f>SUM(O891:O892)</f>
        <v>0.97442570376492632</v>
      </c>
    </row>
    <row r="894" spans="1:15" x14ac:dyDescent="0.25">
      <c r="A894" s="1" t="s">
        <v>72</v>
      </c>
      <c r="B894" s="18">
        <f>(16/(2*B$14))*B891</f>
        <v>1.1397905782792666</v>
      </c>
      <c r="M894" s="1" t="s">
        <v>211</v>
      </c>
      <c r="N894">
        <f>1-(N891+N892)</f>
        <v>2.5574296235073679E-2</v>
      </c>
      <c r="O894" s="25">
        <f>1-(O891+O892)</f>
        <v>2.5574296235073679E-2</v>
      </c>
    </row>
    <row r="895" spans="1:15" x14ac:dyDescent="0.25">
      <c r="A895" s="1" t="s">
        <v>73</v>
      </c>
      <c r="B895" s="25">
        <f>SUM(B879:B894)</f>
        <v>99.934114701950179</v>
      </c>
      <c r="C895">
        <f>SUM(C879:C892)</f>
        <v>1.4210208445749428</v>
      </c>
      <c r="D895">
        <f>SUM(D879:D892)</f>
        <v>2.5007407702056996</v>
      </c>
    </row>
    <row r="896" spans="1:15" x14ac:dyDescent="0.25">
      <c r="A896" s="1"/>
      <c r="C896">
        <f>(C891+C892)/2</f>
        <v>9.0336903246886202E-2</v>
      </c>
      <c r="D896">
        <f>(D891+D892)/2</f>
        <v>9.0336903246886202E-2</v>
      </c>
    </row>
    <row r="897" spans="1:14" x14ac:dyDescent="0.25">
      <c r="A897" s="1" t="s">
        <v>111</v>
      </c>
      <c r="C897">
        <f>C895-C896</f>
        <v>1.3306839413280567</v>
      </c>
      <c r="D897">
        <f>D895-D896</f>
        <v>2.4104038669588133</v>
      </c>
    </row>
    <row r="899" spans="1:14" s="6" customFormat="1" x14ac:dyDescent="0.25">
      <c r="A899" s="5" t="s">
        <v>155</v>
      </c>
      <c r="M899" s="5" t="s">
        <v>212</v>
      </c>
    </row>
    <row r="900" spans="1:14" x14ac:dyDescent="0.25">
      <c r="B900" s="1" t="s">
        <v>55</v>
      </c>
      <c r="C900" s="1" t="s">
        <v>110</v>
      </c>
      <c r="D900" s="1" t="s">
        <v>56</v>
      </c>
      <c r="F900" s="1" t="s">
        <v>112</v>
      </c>
      <c r="I900">
        <f>13/D919</f>
        <v>5.3281103499746125</v>
      </c>
      <c r="M900" s="1" t="s">
        <v>97</v>
      </c>
      <c r="N900">
        <v>2.2128849825991566E-2</v>
      </c>
    </row>
    <row r="901" spans="1:14" x14ac:dyDescent="0.25">
      <c r="A901" s="1" t="s">
        <v>57</v>
      </c>
      <c r="B901">
        <v>0.28627780000000003</v>
      </c>
      <c r="C901">
        <f>B901/((2*B$16)+B$2)</f>
        <v>4.7647054907378134E-3</v>
      </c>
      <c r="D901">
        <f>C901*2</f>
        <v>9.5294109814756268E-3</v>
      </c>
      <c r="F901" s="1"/>
      <c r="M901" s="1" t="s">
        <v>98</v>
      </c>
      <c r="N901">
        <v>2.2008506286112222E-4</v>
      </c>
    </row>
    <row r="902" spans="1:14" x14ac:dyDescent="0.25">
      <c r="A902" s="1" t="s">
        <v>58</v>
      </c>
      <c r="B902">
        <v>7.9853660000000007E-3</v>
      </c>
      <c r="C902">
        <f>B902/((2*B$16)+B$3)</f>
        <v>9.9944504242909719E-5</v>
      </c>
      <c r="D902">
        <f>C902*2</f>
        <v>1.9988900848581944E-4</v>
      </c>
      <c r="F902" s="1" t="s">
        <v>113</v>
      </c>
      <c r="I902" s="2">
        <f>D914*I900</f>
        <v>0.10735884335327173</v>
      </c>
      <c r="M902" s="1" t="s">
        <v>99</v>
      </c>
      <c r="N902">
        <v>7.4430198372499251E-3</v>
      </c>
    </row>
    <row r="903" spans="1:14" x14ac:dyDescent="0.25">
      <c r="A903" s="1" t="s">
        <v>59</v>
      </c>
      <c r="B903">
        <v>5.480426E-2</v>
      </c>
      <c r="C903">
        <f>B903/((3*B$16)+2*B$4)</f>
        <v>5.3750218220692222E-4</v>
      </c>
      <c r="D903">
        <f>C903*3</f>
        <v>1.6125065466207665E-3</v>
      </c>
      <c r="F903" s="1" t="s">
        <v>114</v>
      </c>
      <c r="I903" s="2">
        <f>D913*I900</f>
        <v>0.803279593598896</v>
      </c>
      <c r="M903" s="1" t="s">
        <v>100</v>
      </c>
      <c r="N903">
        <v>4.0460825559099122E-3</v>
      </c>
    </row>
    <row r="904" spans="1:14" x14ac:dyDescent="0.25">
      <c r="A904" s="1" t="s">
        <v>60</v>
      </c>
      <c r="B904">
        <v>8.3263199999999996E-2</v>
      </c>
      <c r="C904">
        <f>B904/((3*B$16)+2*B$5)</f>
        <v>5.478238556737658E-4</v>
      </c>
      <c r="D904">
        <f>C904*3</f>
        <v>1.6434715670212974E-3</v>
      </c>
      <c r="F904" s="1"/>
      <c r="M904" s="1" t="s">
        <v>101</v>
      </c>
      <c r="N904">
        <v>4.7163385940513648E-2</v>
      </c>
    </row>
    <row r="905" spans="1:14" x14ac:dyDescent="0.25">
      <c r="A905" s="1" t="s">
        <v>61</v>
      </c>
      <c r="B905">
        <v>0.88516189999999995</v>
      </c>
      <c r="C905">
        <f>B905/((B$16)+B$6)</f>
        <v>1.2320609932631814E-2</v>
      </c>
      <c r="D905">
        <f t="shared" ref="D905:D910" si="47">C905*1</f>
        <v>1.2320609932631814E-2</v>
      </c>
      <c r="F905" s="1" t="s">
        <v>115</v>
      </c>
      <c r="M905" s="1" t="s">
        <v>102</v>
      </c>
      <c r="N905">
        <v>0</v>
      </c>
    </row>
    <row r="906" spans="1:14" x14ac:dyDescent="0.25">
      <c r="A906" s="1" t="s">
        <v>62</v>
      </c>
      <c r="B906">
        <v>0</v>
      </c>
      <c r="C906">
        <f>B906/((B$16)+B$7)</f>
        <v>0</v>
      </c>
      <c r="D906">
        <f t="shared" si="47"/>
        <v>0</v>
      </c>
      <c r="M906" s="1" t="s">
        <v>103</v>
      </c>
      <c r="N906">
        <v>1.5926376390465131E-2</v>
      </c>
    </row>
    <row r="907" spans="1:14" x14ac:dyDescent="0.25">
      <c r="A907" s="1" t="s">
        <v>63</v>
      </c>
      <c r="B907">
        <v>8.1578310000000001E-2</v>
      </c>
      <c r="C907">
        <f>B907/((B$16)+B$8)</f>
        <v>2.0240747816593885E-3</v>
      </c>
      <c r="D907">
        <f t="shared" si="47"/>
        <v>2.0240747816593885E-3</v>
      </c>
      <c r="M907" s="1" t="s">
        <v>104</v>
      </c>
      <c r="N907">
        <v>3.4845046232292241</v>
      </c>
    </row>
    <row r="908" spans="1:14" x14ac:dyDescent="0.25">
      <c r="A908" s="1" t="s">
        <v>64</v>
      </c>
      <c r="B908">
        <v>52.651159999999997</v>
      </c>
      <c r="C908">
        <f>B908/((B$16)+B$9)</f>
        <v>0.93890828681990823</v>
      </c>
      <c r="D908">
        <f t="shared" si="47"/>
        <v>0.93890828681990823</v>
      </c>
      <c r="M908" s="1" t="s">
        <v>105</v>
      </c>
      <c r="N908">
        <v>3.8150516164866977E-2</v>
      </c>
    </row>
    <row r="909" spans="1:14" x14ac:dyDescent="0.25">
      <c r="A909" s="1" t="s">
        <v>65</v>
      </c>
      <c r="B909">
        <v>0.15860460000000001</v>
      </c>
      <c r="C909">
        <f>B909/((B$16)+2*B$10)</f>
        <v>2.5590054695945404E-3</v>
      </c>
      <c r="D909">
        <f t="shared" si="47"/>
        <v>2.5590054695945404E-3</v>
      </c>
      <c r="M909" s="1" t="s">
        <v>106</v>
      </c>
      <c r="N909">
        <v>7.5082164893597314E-4</v>
      </c>
    </row>
    <row r="910" spans="1:14" x14ac:dyDescent="0.25">
      <c r="A910" s="1" t="s">
        <v>66</v>
      </c>
      <c r="B910">
        <v>1.4233269999999999E-2</v>
      </c>
      <c r="C910">
        <f>B910/((B$16)+2*B$11)</f>
        <v>1.5109147267072174E-4</v>
      </c>
      <c r="D910">
        <f t="shared" si="47"/>
        <v>1.5109147267072174E-4</v>
      </c>
      <c r="M910" s="1" t="s">
        <v>107</v>
      </c>
      <c r="N910">
        <v>3.3475646436158732</v>
      </c>
    </row>
    <row r="911" spans="1:14" x14ac:dyDescent="0.25">
      <c r="A911" s="1" t="s">
        <v>67</v>
      </c>
      <c r="B911">
        <v>39.331980000000001</v>
      </c>
      <c r="C911">
        <f>B911/((5*B$16)+(2*B$12))</f>
        <v>0.27709700372684809</v>
      </c>
      <c r="D911">
        <f>C911*5</f>
        <v>1.3854850186342405</v>
      </c>
      <c r="M911" s="1" t="s">
        <v>68</v>
      </c>
      <c r="N911">
        <v>2.324537502087868E-3</v>
      </c>
    </row>
    <row r="912" spans="1:14" x14ac:dyDescent="0.25">
      <c r="A912" s="1" t="s">
        <v>68</v>
      </c>
      <c r="B912">
        <v>7.214806E-2</v>
      </c>
      <c r="C912">
        <f>B912/((0)+B$13)</f>
        <v>2.2542042117103043E-3</v>
      </c>
      <c r="D912">
        <f>C912*0</f>
        <v>0</v>
      </c>
      <c r="M912" s="1" t="s">
        <v>208</v>
      </c>
      <c r="N912">
        <f>SUM(N900:N911)</f>
        <v>6.9702229417739794</v>
      </c>
    </row>
    <row r="913" spans="1:15" x14ac:dyDescent="0.25">
      <c r="A913" s="1" t="s">
        <v>69</v>
      </c>
      <c r="B913">
        <v>5.3445330000000002</v>
      </c>
      <c r="C913">
        <f>B913/((0)+B$14)</f>
        <v>0.15076256699576868</v>
      </c>
      <c r="D913">
        <v>0.15076256699576868</v>
      </c>
      <c r="M913" s="1" t="s">
        <v>69</v>
      </c>
      <c r="N913">
        <v>0.803279593598896</v>
      </c>
    </row>
    <row r="914" spans="1:15" x14ac:dyDescent="0.25">
      <c r="A914" s="1" t="s">
        <v>70</v>
      </c>
      <c r="B914">
        <v>0.38280049999999999</v>
      </c>
      <c r="C914">
        <f>B914/((0)+B$15)</f>
        <v>2.0149515738498786E-2</v>
      </c>
      <c r="D914">
        <v>2.0149515738498786E-2</v>
      </c>
      <c r="M914" s="1" t="s">
        <v>209</v>
      </c>
      <c r="N914">
        <v>0.10735884335327173</v>
      </c>
    </row>
    <row r="915" spans="1:15" x14ac:dyDescent="0.25">
      <c r="A915" s="1" t="s">
        <v>71</v>
      </c>
      <c r="B915">
        <f>(16/(2*B$15))*B914</f>
        <v>0.16119612590799032</v>
      </c>
      <c r="M915" s="1" t="s">
        <v>210</v>
      </c>
      <c r="N915">
        <f>SUM(N913:N914)</f>
        <v>0.91063843695216773</v>
      </c>
    </row>
    <row r="916" spans="1:15" x14ac:dyDescent="0.25">
      <c r="A916" s="1" t="s">
        <v>72</v>
      </c>
      <c r="B916">
        <f>(16/(2*B$14))*B913</f>
        <v>1.2061005359661494</v>
      </c>
      <c r="M916" s="1" t="s">
        <v>211</v>
      </c>
      <c r="N916">
        <f>1-(N913+N914)</f>
        <v>8.9361563047832271E-2</v>
      </c>
    </row>
    <row r="917" spans="1:15" x14ac:dyDescent="0.25">
      <c r="A917" s="1" t="s">
        <v>73</v>
      </c>
      <c r="B917" s="8">
        <f>SUM(B901:B916)</f>
        <v>100.72182692787413</v>
      </c>
      <c r="C917">
        <f>SUM(C901:C914)</f>
        <v>1.4121763351821519</v>
      </c>
      <c r="D917">
        <f>SUM(D901:D914)</f>
        <v>2.5253454479485766</v>
      </c>
    </row>
    <row r="918" spans="1:15" x14ac:dyDescent="0.25">
      <c r="A918" s="1"/>
      <c r="C918">
        <f>(C913+C914)/2</f>
        <v>8.5456041367133737E-2</v>
      </c>
      <c r="D918">
        <f>(D913+D914)/2</f>
        <v>8.5456041367133737E-2</v>
      </c>
    </row>
    <row r="919" spans="1:15" x14ac:dyDescent="0.25">
      <c r="A919" s="1" t="s">
        <v>111</v>
      </c>
      <c r="C919">
        <f>C917-C918</f>
        <v>1.3267202938150182</v>
      </c>
      <c r="D919">
        <f>D917-D918</f>
        <v>2.4398894065814427</v>
      </c>
    </row>
    <row r="921" spans="1:15" s="6" customFormat="1" x14ac:dyDescent="0.25">
      <c r="A921" s="5" t="s">
        <v>156</v>
      </c>
      <c r="M921" s="5" t="s">
        <v>212</v>
      </c>
    </row>
    <row r="922" spans="1:15" x14ac:dyDescent="0.25">
      <c r="B922" s="1" t="s">
        <v>55</v>
      </c>
      <c r="C922" s="1" t="s">
        <v>110</v>
      </c>
      <c r="D922" s="1" t="s">
        <v>56</v>
      </c>
      <c r="E922" s="24" t="s">
        <v>212</v>
      </c>
      <c r="F922" s="1" t="s">
        <v>112</v>
      </c>
      <c r="I922">
        <f>13/D941</f>
        <v>5.3709122930945474</v>
      </c>
      <c r="M922" s="1" t="s">
        <v>97</v>
      </c>
      <c r="N922">
        <v>1.7896949295598201E-2</v>
      </c>
      <c r="O922" s="25">
        <v>2.1408506638324044E-2</v>
      </c>
    </row>
    <row r="923" spans="1:15" x14ac:dyDescent="0.25">
      <c r="A923" s="1" t="s">
        <v>57</v>
      </c>
      <c r="B923" s="18">
        <v>0.23949139999999999</v>
      </c>
      <c r="C923">
        <f>B923/((2*B$16)+B$2)</f>
        <v>3.9860093537273438E-3</v>
      </c>
      <c r="D923">
        <f>C923*2</f>
        <v>7.9720187074546877E-3</v>
      </c>
      <c r="E923">
        <f>D923*I$922*(1/2)</f>
        <v>2.1408506638324044E-2</v>
      </c>
      <c r="F923" s="1"/>
      <c r="M923" s="1" t="s">
        <v>98</v>
      </c>
      <c r="N923">
        <v>0</v>
      </c>
      <c r="O923" s="25">
        <v>0</v>
      </c>
    </row>
    <row r="924" spans="1:15" x14ac:dyDescent="0.25">
      <c r="A924" s="1" t="s">
        <v>58</v>
      </c>
      <c r="B924" s="18">
        <v>0</v>
      </c>
      <c r="C924">
        <f>B924/((2*B$16)+B$3)</f>
        <v>0</v>
      </c>
      <c r="D924">
        <f>C924*2</f>
        <v>0</v>
      </c>
      <c r="E924">
        <f t="shared" ref="E924" si="48">D924*I$922*(1/2)</f>
        <v>0</v>
      </c>
      <c r="F924" s="1" t="s">
        <v>113</v>
      </c>
      <c r="I924" s="2">
        <f>D936*I922</f>
        <v>0.11225610966942756</v>
      </c>
      <c r="M924" s="1" t="s">
        <v>99</v>
      </c>
      <c r="N924">
        <v>1.8162060222810552E-2</v>
      </c>
      <c r="O924" s="25">
        <v>1.427643597286124E-2</v>
      </c>
    </row>
    <row r="925" spans="1:15" x14ac:dyDescent="0.25">
      <c r="A925" s="1" t="s">
        <v>59</v>
      </c>
      <c r="B925" s="18">
        <v>0.1355114</v>
      </c>
      <c r="C925">
        <f>B925/((3*B$16)+2*B$4)</f>
        <v>1.3290513039299341E-3</v>
      </c>
      <c r="D925">
        <f>C925*3</f>
        <v>3.9871539117898019E-3</v>
      </c>
      <c r="E925">
        <f>D925*I$922*(2/3)</f>
        <v>1.427643597286124E-2</v>
      </c>
      <c r="F925" s="1" t="s">
        <v>114</v>
      </c>
      <c r="I925" s="2">
        <f>D935*I922</f>
        <v>0.84027945551468242</v>
      </c>
      <c r="M925" s="1" t="s">
        <v>100</v>
      </c>
      <c r="N925">
        <v>3.1266620948412005E-3</v>
      </c>
      <c r="O925" s="25">
        <v>3.9561497727089185E-3</v>
      </c>
    </row>
    <row r="926" spans="1:15" x14ac:dyDescent="0.25">
      <c r="A926" s="1" t="s">
        <v>60</v>
      </c>
      <c r="B926" s="18">
        <v>5.5976640000000001E-2</v>
      </c>
      <c r="C926">
        <f>B926/((3*B$16)+2*B$5)</f>
        <v>3.6829402127785564E-4</v>
      </c>
      <c r="D926">
        <f>C926*3</f>
        <v>1.1048820638335669E-3</v>
      </c>
      <c r="E926">
        <f>D926*I$922*(2/3)</f>
        <v>3.9561497727089185E-3</v>
      </c>
      <c r="F926" s="1"/>
      <c r="M926" s="1" t="s">
        <v>101</v>
      </c>
      <c r="N926">
        <v>5.0119449930268671E-2</v>
      </c>
      <c r="O926" s="25">
        <v>6.6032146069832265E-2</v>
      </c>
    </row>
    <row r="927" spans="1:15" x14ac:dyDescent="0.25">
      <c r="A927" s="1" t="s">
        <v>61</v>
      </c>
      <c r="B927" s="18">
        <v>0.88327889999999998</v>
      </c>
      <c r="C927">
        <f>B927/((B$16)+B$6)</f>
        <v>1.2294400367462837E-2</v>
      </c>
      <c r="D927">
        <f t="shared" ref="D927:D932" si="49">C927*1</f>
        <v>1.2294400367462837E-2</v>
      </c>
      <c r="E927">
        <f>D927*I$922*(1/1)</f>
        <v>6.6032146069832265E-2</v>
      </c>
      <c r="F927" s="1" t="s">
        <v>115</v>
      </c>
      <c r="M927" s="1" t="s">
        <v>102</v>
      </c>
      <c r="N927">
        <v>0</v>
      </c>
      <c r="O927" s="25">
        <v>0</v>
      </c>
    </row>
    <row r="928" spans="1:15" x14ac:dyDescent="0.25">
      <c r="A928" s="1" t="s">
        <v>62</v>
      </c>
      <c r="B928" s="18">
        <v>0</v>
      </c>
      <c r="C928">
        <f>B928/((B$16)+B$7)</f>
        <v>0</v>
      </c>
      <c r="D928">
        <f t="shared" si="49"/>
        <v>0</v>
      </c>
      <c r="E928">
        <f>D928*I$922*(1/1)</f>
        <v>0</v>
      </c>
      <c r="M928" s="1" t="s">
        <v>103</v>
      </c>
      <c r="N928">
        <v>1.3677437381926564E-2</v>
      </c>
      <c r="O928" s="25">
        <v>9.8623270373923762E-3</v>
      </c>
    </row>
    <row r="929" spans="1:17" x14ac:dyDescent="0.25">
      <c r="A929" s="1" t="s">
        <v>63</v>
      </c>
      <c r="B929" s="18">
        <v>7.400814E-2</v>
      </c>
      <c r="C929">
        <f>B929/((B$16)+B$8)</f>
        <v>1.8362480150853513E-3</v>
      </c>
      <c r="D929">
        <f t="shared" si="49"/>
        <v>1.8362480150853513E-3</v>
      </c>
      <c r="E929">
        <f>D929*I$922*(1/1)</f>
        <v>9.8623270373923762E-3</v>
      </c>
      <c r="M929" s="1" t="s">
        <v>104</v>
      </c>
      <c r="N929">
        <v>3.5718826139851703</v>
      </c>
      <c r="O929" s="25">
        <v>5.0220304654968695</v>
      </c>
    </row>
    <row r="930" spans="1:17" x14ac:dyDescent="0.25">
      <c r="A930" s="1" t="s">
        <v>64</v>
      </c>
      <c r="B930" s="18">
        <v>52.434370000000001</v>
      </c>
      <c r="C930">
        <f>B930/((B$16)+B$9)</f>
        <v>0.93504235247962619</v>
      </c>
      <c r="D930">
        <f t="shared" si="49"/>
        <v>0.93504235247962619</v>
      </c>
      <c r="E930">
        <f>D930*I$922*(1/1)</f>
        <v>5.0220304654968695</v>
      </c>
      <c r="M930" s="1" t="s">
        <v>105</v>
      </c>
      <c r="N930">
        <v>5.6258905992937855E-2</v>
      </c>
      <c r="O930" s="25">
        <v>4.3205102399592861E-2</v>
      </c>
    </row>
    <row r="931" spans="1:17" x14ac:dyDescent="0.25">
      <c r="A931" s="1" t="s">
        <v>65</v>
      </c>
      <c r="B931" s="18">
        <v>0.24928810000000001</v>
      </c>
      <c r="C931">
        <f>B931/((B$16)+2*B$10)</f>
        <v>4.0221381435647562E-3</v>
      </c>
      <c r="D931">
        <f t="shared" si="49"/>
        <v>4.0221381435647562E-3</v>
      </c>
      <c r="E931">
        <f>D931*I$922*(2/1)</f>
        <v>4.3205102399592861E-2</v>
      </c>
      <c r="M931" s="1" t="s">
        <v>106</v>
      </c>
      <c r="N931">
        <v>8.8480384560857492E-7</v>
      </c>
      <c r="O931" s="25">
        <v>8.5151483320399565E-4</v>
      </c>
    </row>
    <row r="932" spans="1:17" x14ac:dyDescent="0.25">
      <c r="A932" s="1" t="s">
        <v>66</v>
      </c>
      <c r="B932" s="18">
        <v>7.467563E-3</v>
      </c>
      <c r="C932">
        <f>B932/((B$16)+2*B$11)</f>
        <v>7.9270968015880607E-5</v>
      </c>
      <c r="D932">
        <f t="shared" si="49"/>
        <v>7.9270968015880607E-5</v>
      </c>
      <c r="E932">
        <f>D932*I$922*(2/1)</f>
        <v>8.5151483320399565E-4</v>
      </c>
      <c r="M932" s="1" t="s">
        <v>107</v>
      </c>
      <c r="N932">
        <v>3.2997919599613592</v>
      </c>
      <c r="O932" s="25">
        <v>2.9334452313169805</v>
      </c>
    </row>
    <row r="933" spans="1:17" x14ac:dyDescent="0.25">
      <c r="A933" s="1" t="s">
        <v>67</v>
      </c>
      <c r="B933" s="18">
        <v>38.762689999999999</v>
      </c>
      <c r="C933">
        <f>B933/((5*B$16)+(2*B$12))</f>
        <v>0.27308630929316696</v>
      </c>
      <c r="D933">
        <f>C933*5</f>
        <v>1.3654315464658349</v>
      </c>
      <c r="E933">
        <f>D933*I$922*(2/5)</f>
        <v>2.9334452313169805</v>
      </c>
      <c r="M933" s="1" t="s">
        <v>68</v>
      </c>
      <c r="N933">
        <v>9.4857668962470363E-3</v>
      </c>
      <c r="O933" s="25">
        <v>0</v>
      </c>
    </row>
    <row r="934" spans="1:17" x14ac:dyDescent="0.25">
      <c r="A934" s="1" t="s">
        <v>68</v>
      </c>
      <c r="B934" s="18">
        <v>0.1968106</v>
      </c>
      <c r="C934">
        <f>B934/((0)+B$13)</f>
        <v>6.1491782790726738E-3</v>
      </c>
      <c r="D934">
        <f>C934*0</f>
        <v>0</v>
      </c>
      <c r="E934">
        <f>D934*I$922*(0)</f>
        <v>0</v>
      </c>
      <c r="M934" s="1" t="s">
        <v>208</v>
      </c>
      <c r="N934">
        <f>SUM(N922:N933)</f>
        <v>7.0404026905650055</v>
      </c>
      <c r="O934" s="25">
        <f>SUM(O922:O933)</f>
        <v>8.1150678795377651</v>
      </c>
    </row>
    <row r="935" spans="1:17" x14ac:dyDescent="0.25">
      <c r="A935" s="1" t="s">
        <v>69</v>
      </c>
      <c r="B935" s="18">
        <v>5.5461539999999996</v>
      </c>
      <c r="C935">
        <f>B935/((0)+B$14)</f>
        <v>0.15645004231311704</v>
      </c>
      <c r="D935">
        <v>0.15645004231311704</v>
      </c>
      <c r="M935" s="1" t="s">
        <v>69</v>
      </c>
      <c r="N935">
        <v>0.84027945551468242</v>
      </c>
      <c r="O935" s="25">
        <v>0.84027945551468242</v>
      </c>
    </row>
    <row r="936" spans="1:17" x14ac:dyDescent="0.25">
      <c r="A936" s="1" t="s">
        <v>70</v>
      </c>
      <c r="B936" s="18">
        <v>0.39707249999999999</v>
      </c>
      <c r="C936">
        <f>B936/((0)+B$15)</f>
        <v>2.0900752710811665E-2</v>
      </c>
      <c r="D936">
        <v>2.0900752710811665E-2</v>
      </c>
      <c r="M936" s="1" t="s">
        <v>209</v>
      </c>
      <c r="N936">
        <v>0.11225610966942756</v>
      </c>
      <c r="O936" s="25">
        <v>0.11225610966942756</v>
      </c>
    </row>
    <row r="937" spans="1:17" x14ac:dyDescent="0.25">
      <c r="A937" s="1" t="s">
        <v>71</v>
      </c>
      <c r="B937" s="18">
        <f>(16/(2*B$15))*B936</f>
        <v>0.16720602168649332</v>
      </c>
      <c r="M937" s="1" t="s">
        <v>210</v>
      </c>
      <c r="N937">
        <f>SUM(N935:N936)</f>
        <v>0.95253556518410998</v>
      </c>
      <c r="O937" s="25">
        <f>SUM(O935:O936)</f>
        <v>0.95253556518410998</v>
      </c>
    </row>
    <row r="938" spans="1:17" x14ac:dyDescent="0.25">
      <c r="A938" s="1" t="s">
        <v>72</v>
      </c>
      <c r="B938" s="18">
        <f>(16/(2*B$14))*B935</f>
        <v>1.2516003385049363</v>
      </c>
      <c r="M938" s="1" t="s">
        <v>211</v>
      </c>
      <c r="N938">
        <f>1-(N935+N936)</f>
        <v>4.7464434815890022E-2</v>
      </c>
      <c r="O938" s="25">
        <f>1-(O935+O936)</f>
        <v>4.7464434815890022E-2</v>
      </c>
    </row>
    <row r="939" spans="1:17" x14ac:dyDescent="0.25">
      <c r="A939" s="1" t="s">
        <v>73</v>
      </c>
      <c r="B939" s="25">
        <f>SUM(B923:B938)</f>
        <v>100.40092560319144</v>
      </c>
      <c r="C939">
        <f>SUM(C923:C936)</f>
        <v>1.4155440472488583</v>
      </c>
      <c r="D939">
        <f>SUM(D923:D936)</f>
        <v>2.5091208061465964</v>
      </c>
    </row>
    <row r="940" spans="1:17" x14ac:dyDescent="0.25">
      <c r="A940" s="1"/>
      <c r="C940">
        <f>(C935+C936)/2</f>
        <v>8.8675397511964349E-2</v>
      </c>
      <c r="D940">
        <f>(D935+D936)/2</f>
        <v>8.8675397511964349E-2</v>
      </c>
    </row>
    <row r="941" spans="1:17" x14ac:dyDescent="0.25">
      <c r="A941" s="1" t="s">
        <v>111</v>
      </c>
      <c r="C941">
        <f>C939-C940</f>
        <v>1.326868649736894</v>
      </c>
      <c r="D941">
        <f>D939-D940</f>
        <v>2.4204454086346319</v>
      </c>
    </row>
    <row r="943" spans="1:17" s="6" customFormat="1" x14ac:dyDescent="0.25">
      <c r="A943" s="5" t="s">
        <v>157</v>
      </c>
      <c r="M943" s="5" t="s">
        <v>212</v>
      </c>
      <c r="Q943" s="5" t="s">
        <v>214</v>
      </c>
    </row>
    <row r="944" spans="1:17" x14ac:dyDescent="0.25">
      <c r="B944" s="1" t="s">
        <v>55</v>
      </c>
      <c r="C944" s="1" t="s">
        <v>110</v>
      </c>
      <c r="D944" s="1" t="s">
        <v>56</v>
      </c>
      <c r="F944" s="1" t="s">
        <v>112</v>
      </c>
      <c r="I944">
        <f>13/D963</f>
        <v>5.3368955852772038</v>
      </c>
      <c r="M944" s="1" t="s">
        <v>97</v>
      </c>
      <c r="N944">
        <v>3.9087688871529733E-2</v>
      </c>
      <c r="Q944">
        <v>0.46773253024167682</v>
      </c>
    </row>
    <row r="945" spans="1:14" x14ac:dyDescent="0.25">
      <c r="A945" s="1" t="s">
        <v>57</v>
      </c>
      <c r="B945">
        <v>0.468889</v>
      </c>
      <c r="C945">
        <f>B945/((2*B$16)+B$2)</f>
        <v>7.804021104139274E-3</v>
      </c>
      <c r="D945">
        <f>C945*2</f>
        <v>1.5608042208278548E-2</v>
      </c>
      <c r="F945" s="1"/>
      <c r="M945" s="1" t="s">
        <v>98</v>
      </c>
      <c r="N945">
        <v>2.7145040600298404E-3</v>
      </c>
    </row>
    <row r="946" spans="1:14" x14ac:dyDescent="0.25">
      <c r="A946" s="1" t="s">
        <v>58</v>
      </c>
      <c r="B946">
        <v>5.8600939999999997E-2</v>
      </c>
      <c r="C946">
        <f>B946/((2*B$16)+B$3)</f>
        <v>7.3344689479085839E-4</v>
      </c>
      <c r="D946">
        <f>C946*2</f>
        <v>1.4668937895817168E-3</v>
      </c>
      <c r="F946" s="1" t="s">
        <v>113</v>
      </c>
      <c r="I946" s="2">
        <f>D958*I944</f>
        <v>0.17511175260062384</v>
      </c>
      <c r="M946" s="1" t="s">
        <v>99</v>
      </c>
      <c r="N946">
        <v>6.3159819279815007E-3</v>
      </c>
    </row>
    <row r="947" spans="1:14" x14ac:dyDescent="0.25">
      <c r="A947" s="1" t="s">
        <v>59</v>
      </c>
      <c r="B947">
        <v>5.7721750000000002E-2</v>
      </c>
      <c r="C947">
        <f>B947/((3*B$16)+2*B$4)</f>
        <v>5.6611596590853367E-4</v>
      </c>
      <c r="D947">
        <f>C947*3</f>
        <v>1.6983478977256011E-3</v>
      </c>
      <c r="F947" s="1" t="s">
        <v>114</v>
      </c>
      <c r="I947" s="2">
        <f>D957*I944</f>
        <v>0.81022400240526726</v>
      </c>
      <c r="M947" s="1" t="s">
        <v>100</v>
      </c>
      <c r="N947">
        <v>0</v>
      </c>
    </row>
    <row r="948" spans="1:14" x14ac:dyDescent="0.25">
      <c r="A948" s="1" t="s">
        <v>60</v>
      </c>
      <c r="B948">
        <v>0</v>
      </c>
      <c r="C948">
        <f>B948/((3*B$16)+2*B$5)</f>
        <v>0</v>
      </c>
      <c r="D948">
        <f>C948*3</f>
        <v>0</v>
      </c>
      <c r="F948" s="1"/>
      <c r="M948" s="1" t="s">
        <v>101</v>
      </c>
      <c r="N948">
        <v>3.1829283318389086E-2</v>
      </c>
    </row>
    <row r="949" spans="1:14" x14ac:dyDescent="0.25">
      <c r="A949" s="1" t="s">
        <v>61</v>
      </c>
      <c r="B949">
        <v>0.54337780000000002</v>
      </c>
      <c r="C949">
        <f>B949/((B$16)+B$6)</f>
        <v>7.5633010411447037E-3</v>
      </c>
      <c r="D949">
        <f t="shared" ref="D949:D954" si="50">C949*1</f>
        <v>7.5633010411447037E-3</v>
      </c>
      <c r="F949" s="1" t="s">
        <v>115</v>
      </c>
      <c r="M949" s="1" t="s">
        <v>102</v>
      </c>
      <c r="N949">
        <v>0</v>
      </c>
    </row>
    <row r="950" spans="1:14" x14ac:dyDescent="0.25">
      <c r="A950" s="1" t="s">
        <v>62</v>
      </c>
      <c r="B950">
        <v>0</v>
      </c>
      <c r="C950">
        <f>B950/((B$16)+B$7)</f>
        <v>0</v>
      </c>
      <c r="D950">
        <f t="shared" si="50"/>
        <v>0</v>
      </c>
      <c r="M950" s="1" t="s">
        <v>103</v>
      </c>
      <c r="N950">
        <v>1.4868830123191495E-2</v>
      </c>
    </row>
    <row r="951" spans="1:14" x14ac:dyDescent="0.25">
      <c r="A951" s="1" t="s">
        <v>63</v>
      </c>
      <c r="B951">
        <v>9.0460260000000001E-2</v>
      </c>
      <c r="C951">
        <f>B951/((B$16)+B$8)</f>
        <v>2.2444486899563317E-3</v>
      </c>
      <c r="D951">
        <f t="shared" si="50"/>
        <v>2.2444486899563317E-3</v>
      </c>
      <c r="M951" s="1" t="s">
        <v>104</v>
      </c>
      <c r="N951">
        <v>3.8850561849473895</v>
      </c>
    </row>
    <row r="952" spans="1:14" x14ac:dyDescent="0.25">
      <c r="A952" s="1" t="s">
        <v>64</v>
      </c>
      <c r="B952">
        <v>52.491410000000002</v>
      </c>
      <c r="C952">
        <f>B952/((B$16)+B$9)</f>
        <v>0.93605952529557568</v>
      </c>
      <c r="D952">
        <f t="shared" si="50"/>
        <v>0.93605952529557568</v>
      </c>
      <c r="M952" s="1" t="s">
        <v>105</v>
      </c>
      <c r="N952">
        <v>5.4007043688010438E-2</v>
      </c>
    </row>
    <row r="953" spans="1:14" x14ac:dyDescent="0.25">
      <c r="A953" s="1" t="s">
        <v>65</v>
      </c>
      <c r="B953">
        <v>0.26217829999999998</v>
      </c>
      <c r="C953">
        <f>B953/((B$16)+2*B$10)</f>
        <v>4.2301150389648101E-3</v>
      </c>
      <c r="D953">
        <f t="shared" si="50"/>
        <v>4.2301150389648101E-3</v>
      </c>
      <c r="M953" s="1" t="s">
        <v>106</v>
      </c>
      <c r="N953">
        <v>0</v>
      </c>
    </row>
    <row r="954" spans="1:14" x14ac:dyDescent="0.25">
      <c r="A954" s="1" t="s">
        <v>66</v>
      </c>
      <c r="B954">
        <v>0</v>
      </c>
      <c r="C954">
        <f>B954/((B$16)+2*B$11)</f>
        <v>0</v>
      </c>
      <c r="D954">
        <f t="shared" si="50"/>
        <v>0</v>
      </c>
      <c r="M954" s="1" t="s">
        <v>107</v>
      </c>
      <c r="N954">
        <v>3.1802028099226858</v>
      </c>
    </row>
    <row r="955" spans="1:14" x14ac:dyDescent="0.25">
      <c r="A955" s="1" t="s">
        <v>67</v>
      </c>
      <c r="B955">
        <v>39.025489999999998</v>
      </c>
      <c r="C955">
        <f>B955/((5*B$16)+(2*B$12))</f>
        <v>0.27493775670515624</v>
      </c>
      <c r="D955">
        <f>C955*5</f>
        <v>1.3746887835257813</v>
      </c>
      <c r="M955" s="1" t="s">
        <v>68</v>
      </c>
      <c r="N955">
        <v>2.0648855035476162E-3</v>
      </c>
    </row>
    <row r="956" spans="1:14" x14ac:dyDescent="0.25">
      <c r="A956" s="1" t="s">
        <v>68</v>
      </c>
      <c r="B956">
        <v>6.9288649999999993E-2</v>
      </c>
      <c r="C956">
        <f>B956/((0)+B$13)</f>
        <v>2.1648644004249201E-3</v>
      </c>
      <c r="D956">
        <f>C956*0</f>
        <v>0</v>
      </c>
      <c r="M956" s="1" t="s">
        <v>208</v>
      </c>
      <c r="N956">
        <f>SUM(N944:N955)</f>
        <v>7.2161472123627552</v>
      </c>
    </row>
    <row r="957" spans="1:14" x14ac:dyDescent="0.25">
      <c r="A957" s="1" t="s">
        <v>69</v>
      </c>
      <c r="B957">
        <v>5.3818630000000001</v>
      </c>
      <c r="C957">
        <f>B957/((0)+B$14)</f>
        <v>0.15181559943582509</v>
      </c>
      <c r="D957">
        <v>0.15181559943582509</v>
      </c>
      <c r="M957" s="1" t="s">
        <v>69</v>
      </c>
      <c r="N957">
        <v>0.81022400240526726</v>
      </c>
    </row>
    <row r="958" spans="1:14" x14ac:dyDescent="0.25">
      <c r="A958" s="1" t="s">
        <v>70</v>
      </c>
      <c r="B958">
        <v>0.62335359999999995</v>
      </c>
      <c r="C958">
        <f>B958/((0)+B$15)</f>
        <v>3.2811538056637536E-2</v>
      </c>
      <c r="D958">
        <v>3.2811538056637536E-2</v>
      </c>
      <c r="M958" s="1" t="s">
        <v>209</v>
      </c>
      <c r="N958">
        <v>0.17511175260062384</v>
      </c>
    </row>
    <row r="959" spans="1:14" x14ac:dyDescent="0.25">
      <c r="A959" s="1" t="s">
        <v>71</v>
      </c>
      <c r="B959">
        <f>(16/(2*B$15))*B958</f>
        <v>0.26249230445310029</v>
      </c>
      <c r="M959" s="1" t="s">
        <v>210</v>
      </c>
      <c r="N959">
        <f>SUM(N957:N958)</f>
        <v>0.9853357550058911</v>
      </c>
    </row>
    <row r="960" spans="1:14" x14ac:dyDescent="0.25">
      <c r="A960" s="1" t="s">
        <v>72</v>
      </c>
      <c r="B960">
        <f>(16/(2*B$14))*B957</f>
        <v>1.2145247954866008</v>
      </c>
      <c r="M960" s="1" t="s">
        <v>211</v>
      </c>
      <c r="N960">
        <f>1-(N957+N958)</f>
        <v>1.4664244994108899E-2</v>
      </c>
    </row>
    <row r="961" spans="1:14" x14ac:dyDescent="0.25">
      <c r="A961" s="1" t="s">
        <v>73</v>
      </c>
      <c r="B961" s="9">
        <f>SUM(B945:B960)</f>
        <v>100.54965039993969</v>
      </c>
      <c r="C961">
        <f>SUM(C945:C958)</f>
        <v>1.4209307326285239</v>
      </c>
      <c r="D961">
        <f>SUM(D945:D958)</f>
        <v>2.5281865949794713</v>
      </c>
    </row>
    <row r="962" spans="1:14" x14ac:dyDescent="0.25">
      <c r="A962" s="1"/>
      <c r="C962">
        <f>(C957+C958)/2</f>
        <v>9.2313568746231311E-2</v>
      </c>
      <c r="D962">
        <f>(D957+D958)/2</f>
        <v>9.2313568746231311E-2</v>
      </c>
    </row>
    <row r="963" spans="1:14" x14ac:dyDescent="0.25">
      <c r="A963" s="1" t="s">
        <v>111</v>
      </c>
      <c r="C963">
        <f>C961-C962</f>
        <v>1.3286171638822926</v>
      </c>
      <c r="D963">
        <f>D961-D962</f>
        <v>2.43587302623324</v>
      </c>
    </row>
    <row r="965" spans="1:14" s="6" customFormat="1" x14ac:dyDescent="0.25">
      <c r="A965" s="5" t="s">
        <v>158</v>
      </c>
      <c r="M965" s="5" t="s">
        <v>212</v>
      </c>
    </row>
    <row r="966" spans="1:14" x14ac:dyDescent="0.25">
      <c r="B966" s="1" t="s">
        <v>55</v>
      </c>
      <c r="C966" s="1" t="s">
        <v>110</v>
      </c>
      <c r="D966" s="1" t="s">
        <v>56</v>
      </c>
      <c r="F966" s="1" t="s">
        <v>112</v>
      </c>
      <c r="I966">
        <f>13/D985</f>
        <v>5.3090002024383898</v>
      </c>
      <c r="M966" s="1" t="s">
        <v>97</v>
      </c>
      <c r="N966">
        <v>3.7116893730852044E-2</v>
      </c>
    </row>
    <row r="967" spans="1:14" x14ac:dyDescent="0.25">
      <c r="A967" s="1" t="s">
        <v>57</v>
      </c>
      <c r="B967">
        <v>0.44237280000000001</v>
      </c>
      <c r="C967">
        <f>B967/((2*B$16)+B$2)</f>
        <v>7.3626949386681757E-3</v>
      </c>
      <c r="D967">
        <f>C967*2</f>
        <v>1.4725389877336351E-2</v>
      </c>
      <c r="F967" s="1"/>
      <c r="M967" s="1" t="s">
        <v>98</v>
      </c>
      <c r="N967">
        <v>0</v>
      </c>
    </row>
    <row r="968" spans="1:14" x14ac:dyDescent="0.25">
      <c r="A968" s="1" t="s">
        <v>58</v>
      </c>
      <c r="B968">
        <v>0</v>
      </c>
      <c r="C968">
        <f>B968/((2*B$16)+B$3)</f>
        <v>0</v>
      </c>
      <c r="D968">
        <f>C968*2</f>
        <v>0</v>
      </c>
      <c r="F968" s="1" t="s">
        <v>113</v>
      </c>
      <c r="I968" s="2">
        <f>D980*I966</f>
        <v>0.19376819566632145</v>
      </c>
      <c r="M968" s="1" t="s">
        <v>99</v>
      </c>
      <c r="N968">
        <v>1.1260044661446899E-2</v>
      </c>
    </row>
    <row r="969" spans="1:14" x14ac:dyDescent="0.25">
      <c r="A969" s="1" t="s">
        <v>59</v>
      </c>
      <c r="B969">
        <v>9.6263059999999998E-2</v>
      </c>
      <c r="C969">
        <f>B969/((3*B$16)+2*B$4)</f>
        <v>9.4411647590745477E-4</v>
      </c>
      <c r="D969">
        <f>C969*3</f>
        <v>2.8323494277223641E-3</v>
      </c>
      <c r="F969" s="1" t="s">
        <v>114</v>
      </c>
      <c r="I969" s="2">
        <f>D979*I966</f>
        <v>0.7842932834180093</v>
      </c>
      <c r="M969" s="1" t="s">
        <v>100</v>
      </c>
      <c r="N969">
        <v>0</v>
      </c>
    </row>
    <row r="970" spans="1:14" x14ac:dyDescent="0.25">
      <c r="A970" s="1" t="s">
        <v>60</v>
      </c>
      <c r="B970">
        <v>0</v>
      </c>
      <c r="C970">
        <f>B970/((3*B$16)+2*B$5)</f>
        <v>0</v>
      </c>
      <c r="D970">
        <f>C970*3</f>
        <v>0</v>
      </c>
      <c r="F970" s="1"/>
      <c r="M970" s="1" t="s">
        <v>101</v>
      </c>
      <c r="N970">
        <v>5.1044769158505941E-2</v>
      </c>
    </row>
    <row r="971" spans="1:14" x14ac:dyDescent="0.25">
      <c r="A971" s="1" t="s">
        <v>61</v>
      </c>
      <c r="B971">
        <v>0.83870979999999995</v>
      </c>
      <c r="C971">
        <f>B971/((B$16)+B$6)</f>
        <v>1.167404097767385E-2</v>
      </c>
      <c r="D971">
        <f t="shared" ref="D971:D976" si="51">C971*1</f>
        <v>1.167404097767385E-2</v>
      </c>
      <c r="F971" s="1" t="s">
        <v>115</v>
      </c>
      <c r="M971" s="1" t="s">
        <v>102</v>
      </c>
      <c r="N971">
        <v>0</v>
      </c>
    </row>
    <row r="972" spans="1:14" x14ac:dyDescent="0.25">
      <c r="A972" s="1" t="s">
        <v>62</v>
      </c>
      <c r="B972">
        <v>0</v>
      </c>
      <c r="C972">
        <f>B972/((B$16)+B$7)</f>
        <v>0</v>
      </c>
      <c r="D972">
        <f t="shared" si="51"/>
        <v>0</v>
      </c>
      <c r="M972" s="1" t="s">
        <v>103</v>
      </c>
      <c r="N972">
        <v>5.9951329905069441E-3</v>
      </c>
    </row>
    <row r="973" spans="1:14" x14ac:dyDescent="0.25">
      <c r="A973" s="1" t="s">
        <v>63</v>
      </c>
      <c r="B973">
        <v>3.6335550000000001E-2</v>
      </c>
      <c r="C973">
        <f>B973/((B$16)+B$8)</f>
        <v>9.0153706828106385E-4</v>
      </c>
      <c r="D973">
        <f t="shared" si="51"/>
        <v>9.0153706828106385E-4</v>
      </c>
      <c r="M973" s="1" t="s">
        <v>104</v>
      </c>
      <c r="N973">
        <v>3.7328397107110858</v>
      </c>
    </row>
    <row r="974" spans="1:14" x14ac:dyDescent="0.25">
      <c r="A974" s="1" t="s">
        <v>64</v>
      </c>
      <c r="B974">
        <v>52.592500000000001</v>
      </c>
      <c r="C974">
        <f>B974/((B$16)+B$9)</f>
        <v>0.93786222515469797</v>
      </c>
      <c r="D974">
        <f t="shared" si="51"/>
        <v>0.93786222515469797</v>
      </c>
      <c r="M974" s="1" t="s">
        <v>105</v>
      </c>
      <c r="N974">
        <v>3.2085185436059843E-2</v>
      </c>
    </row>
    <row r="975" spans="1:14" x14ac:dyDescent="0.25">
      <c r="A975" s="1" t="s">
        <v>65</v>
      </c>
      <c r="B975">
        <v>0.15370690000000001</v>
      </c>
      <c r="C975">
        <f>B975/((B$16)+2*B$10)</f>
        <v>2.4799835428128882E-3</v>
      </c>
      <c r="D975">
        <f t="shared" si="51"/>
        <v>2.4799835428128882E-3</v>
      </c>
      <c r="M975" s="1" t="s">
        <v>106</v>
      </c>
      <c r="N975">
        <v>3.4967514405037791E-3</v>
      </c>
    </row>
    <row r="976" spans="1:14" x14ac:dyDescent="0.25">
      <c r="A976" s="1" t="s">
        <v>66</v>
      </c>
      <c r="B976">
        <v>4.434478E-2</v>
      </c>
      <c r="C976">
        <f>B976/((B$16)+2*B$11)</f>
        <v>4.7073638843773556E-4</v>
      </c>
      <c r="D976">
        <f t="shared" si="51"/>
        <v>4.7073638843773556E-4</v>
      </c>
      <c r="M976" s="1" t="s">
        <v>107</v>
      </c>
      <c r="N976">
        <v>3.2435636769851413</v>
      </c>
    </row>
    <row r="977" spans="1:15" x14ac:dyDescent="0.25">
      <c r="A977" s="1" t="s">
        <v>67</v>
      </c>
      <c r="B977">
        <v>39.335590000000003</v>
      </c>
      <c r="C977">
        <f>B977/((5*B$16)+(2*B$12))</f>
        <v>0.27712243647097778</v>
      </c>
      <c r="D977">
        <f>C977*5</f>
        <v>1.385612182354889</v>
      </c>
      <c r="M977" s="1" t="s">
        <v>68</v>
      </c>
      <c r="N977">
        <v>0</v>
      </c>
    </row>
    <row r="978" spans="1:15" x14ac:dyDescent="0.25">
      <c r="A978" s="1" t="s">
        <v>68</v>
      </c>
      <c r="B978">
        <v>2.118447E-2</v>
      </c>
      <c r="C978">
        <f>B978/((0)+B$13)</f>
        <v>6.6189058301568461E-4</v>
      </c>
      <c r="D978">
        <f>C978*0</f>
        <v>0</v>
      </c>
      <c r="M978" s="1" t="s">
        <v>208</v>
      </c>
      <c r="N978">
        <f>SUM(N966:N977)</f>
        <v>7.1174021651141022</v>
      </c>
    </row>
    <row r="979" spans="1:15" x14ac:dyDescent="0.25">
      <c r="A979" s="1" t="s">
        <v>69</v>
      </c>
      <c r="B979">
        <v>5.236993</v>
      </c>
      <c r="C979">
        <f>B979/((0)+B$14)</f>
        <v>0.14772899858956276</v>
      </c>
      <c r="D979">
        <v>0.14772899858956276</v>
      </c>
      <c r="M979" s="1" t="s">
        <v>69</v>
      </c>
      <c r="N979">
        <v>0.7842932834180093</v>
      </c>
    </row>
    <row r="980" spans="1:15" x14ac:dyDescent="0.25">
      <c r="A980" s="1" t="s">
        <v>70</v>
      </c>
      <c r="B980">
        <v>0.69339010000000001</v>
      </c>
      <c r="C980">
        <f>B980/((0)+B$15)</f>
        <v>3.6498057690283185E-2</v>
      </c>
      <c r="D980">
        <v>3.6498057690283185E-2</v>
      </c>
      <c r="M980" s="1" t="s">
        <v>209</v>
      </c>
      <c r="N980">
        <v>0.19376819566632145</v>
      </c>
    </row>
    <row r="981" spans="1:15" x14ac:dyDescent="0.25">
      <c r="A981" s="1" t="s">
        <v>71</v>
      </c>
      <c r="B981">
        <f>(16/(2*B$15))*B980</f>
        <v>0.29198446152226548</v>
      </c>
      <c r="M981" s="1" t="s">
        <v>210</v>
      </c>
      <c r="N981">
        <f>SUM(N979:N980)</f>
        <v>0.97806147908433072</v>
      </c>
    </row>
    <row r="982" spans="1:15" x14ac:dyDescent="0.25">
      <c r="A982" s="1" t="s">
        <v>72</v>
      </c>
      <c r="B982">
        <f>(16/(2*B$14))*B979</f>
        <v>1.1818319887165021</v>
      </c>
      <c r="M982" s="1" t="s">
        <v>211</v>
      </c>
      <c r="N982">
        <f>1-(N979+N980)</f>
        <v>2.193852091566928E-2</v>
      </c>
    </row>
    <row r="983" spans="1:15" x14ac:dyDescent="0.25">
      <c r="A983" s="1" t="s">
        <v>73</v>
      </c>
      <c r="B983" s="8">
        <f>SUM(B967:B982)</f>
        <v>100.96520691023876</v>
      </c>
      <c r="C983">
        <f>SUM(C967:C980)</f>
        <v>1.4237067178803184</v>
      </c>
      <c r="D983">
        <f>SUM(D967:D980)</f>
        <v>2.5407855010716971</v>
      </c>
    </row>
    <row r="984" spans="1:15" x14ac:dyDescent="0.25">
      <c r="A984" s="1"/>
      <c r="C984">
        <f>(C979+C980)/2</f>
        <v>9.2113528139922976E-2</v>
      </c>
      <c r="D984">
        <f>(D979+D980)/2</f>
        <v>9.2113528139922976E-2</v>
      </c>
    </row>
    <row r="985" spans="1:15" x14ac:dyDescent="0.25">
      <c r="A985" s="1" t="s">
        <v>111</v>
      </c>
      <c r="C985">
        <f>C983-C984</f>
        <v>1.3315931897403954</v>
      </c>
      <c r="D985">
        <f>D983-D984</f>
        <v>2.4486719729317743</v>
      </c>
    </row>
    <row r="987" spans="1:15" s="6" customFormat="1" x14ac:dyDescent="0.25">
      <c r="A987" s="5" t="s">
        <v>159</v>
      </c>
      <c r="M987" s="5" t="s">
        <v>212</v>
      </c>
    </row>
    <row r="988" spans="1:15" x14ac:dyDescent="0.25">
      <c r="B988" s="1" t="s">
        <v>55</v>
      </c>
      <c r="C988" s="1" t="s">
        <v>110</v>
      </c>
      <c r="D988" s="1" t="s">
        <v>56</v>
      </c>
      <c r="E988" s="24" t="s">
        <v>212</v>
      </c>
      <c r="F988" s="1" t="s">
        <v>112</v>
      </c>
      <c r="I988">
        <f>13/D1007</f>
        <v>5.4311486938755085</v>
      </c>
      <c r="M988" s="1" t="s">
        <v>97</v>
      </c>
      <c r="N988">
        <v>3.4862594522523098E-2</v>
      </c>
      <c r="O988" s="25">
        <v>3.8091612614896068E-2</v>
      </c>
    </row>
    <row r="989" spans="1:15" x14ac:dyDescent="0.25">
      <c r="A989" s="1" t="s">
        <v>57</v>
      </c>
      <c r="B989" s="18">
        <v>0.42139490000000002</v>
      </c>
      <c r="C989">
        <f>B989/((2*B$16)+B$2)</f>
        <v>7.0135462610056093E-3</v>
      </c>
      <c r="D989">
        <f>C989*2</f>
        <v>1.4027092522011219E-2</v>
      </c>
      <c r="E989">
        <f>D989*I$988*(1/2)</f>
        <v>3.8091612614896068E-2</v>
      </c>
      <c r="F989" s="1"/>
      <c r="M989" s="1" t="s">
        <v>98</v>
      </c>
      <c r="N989">
        <v>2.2185713381487515E-3</v>
      </c>
      <c r="O989" s="25">
        <v>3.2857287207866156E-3</v>
      </c>
    </row>
    <row r="990" spans="1:15" x14ac:dyDescent="0.25">
      <c r="A990" s="1" t="s">
        <v>58</v>
      </c>
      <c r="B990" s="18">
        <v>4.8336579999999997E-2</v>
      </c>
      <c r="C990">
        <f>B990/((2*B$16)+B$3)</f>
        <v>6.0497859771208289E-4</v>
      </c>
      <c r="D990">
        <f>C990*2</f>
        <v>1.2099571954241658E-3</v>
      </c>
      <c r="E990">
        <f>D990*I$988*(1/2)</f>
        <v>3.2857287207866156E-3</v>
      </c>
      <c r="F990" s="1" t="s">
        <v>113</v>
      </c>
      <c r="I990" s="2">
        <f>D1002*I988</f>
        <v>0.12387464456407661</v>
      </c>
      <c r="M990" s="1" t="s">
        <v>99</v>
      </c>
      <c r="N990">
        <v>1.3944302919255015E-2</v>
      </c>
      <c r="O990" s="25">
        <v>1.3174603843860678E-2</v>
      </c>
    </row>
    <row r="991" spans="1:15" x14ac:dyDescent="0.25">
      <c r="A991" s="1" t="s">
        <v>59</v>
      </c>
      <c r="B991" s="18">
        <v>0.1236659</v>
      </c>
      <c r="C991">
        <f>B991/((3*B$16)+2*B$4)</f>
        <v>1.212874530457724E-3</v>
      </c>
      <c r="D991">
        <f>C991*3</f>
        <v>3.6386235913731723E-3</v>
      </c>
      <c r="E991">
        <f>D991*I$988*(2/3)</f>
        <v>1.3174603843860678E-2</v>
      </c>
      <c r="F991" s="1" t="s">
        <v>114</v>
      </c>
      <c r="I991" s="2">
        <f>D1001*I988</f>
        <v>0.80866985063485664</v>
      </c>
      <c r="M991" s="1" t="s">
        <v>100</v>
      </c>
      <c r="N991">
        <v>1.4400220631331127E-3</v>
      </c>
      <c r="O991" s="25">
        <v>1.9577999442229556E-3</v>
      </c>
    </row>
    <row r="992" spans="1:15" x14ac:dyDescent="0.25">
      <c r="A992" s="1" t="s">
        <v>60</v>
      </c>
      <c r="B992" s="18">
        <v>2.7394209999999999E-2</v>
      </c>
      <c r="C992">
        <f>B992/((3*B$16)+2*B$5)</f>
        <v>1.802381093368599E-4</v>
      </c>
      <c r="D992">
        <f>C992*3</f>
        <v>5.4071432801057972E-4</v>
      </c>
      <c r="E992">
        <f>D992*I$988*(2/3)</f>
        <v>1.9577999442229556E-3</v>
      </c>
      <c r="F992" s="1"/>
      <c r="M992" s="1" t="s">
        <v>101</v>
      </c>
      <c r="N992">
        <v>5.032699305964855E-2</v>
      </c>
      <c r="O992" s="25">
        <v>6.626089098367173E-2</v>
      </c>
    </row>
    <row r="993" spans="1:15" x14ac:dyDescent="0.25">
      <c r="A993" s="1" t="s">
        <v>61</v>
      </c>
      <c r="B993" s="18">
        <v>0.87650839999999997</v>
      </c>
      <c r="C993">
        <f>B993/((B$16)+B$6)</f>
        <v>1.2200161460943154E-2</v>
      </c>
      <c r="D993">
        <f t="shared" ref="D993:D998" si="52">C993*1</f>
        <v>1.2200161460943154E-2</v>
      </c>
      <c r="E993">
        <f>D993*I$988*(1/1)</f>
        <v>6.626089098367173E-2</v>
      </c>
      <c r="F993" s="1" t="s">
        <v>115</v>
      </c>
      <c r="M993" s="1" t="s">
        <v>102</v>
      </c>
      <c r="N993">
        <v>0</v>
      </c>
      <c r="O993" s="25">
        <v>0</v>
      </c>
    </row>
    <row r="994" spans="1:15" x14ac:dyDescent="0.25">
      <c r="A994" s="1" t="s">
        <v>62</v>
      </c>
      <c r="B994" s="18">
        <v>0</v>
      </c>
      <c r="C994">
        <f>B994/((B$16)+B$7)</f>
        <v>0</v>
      </c>
      <c r="D994">
        <f t="shared" si="52"/>
        <v>0</v>
      </c>
      <c r="E994">
        <f>D994*I$988*(1/1)</f>
        <v>0</v>
      </c>
      <c r="M994" s="1" t="s">
        <v>103</v>
      </c>
      <c r="N994">
        <v>2.129717083885117E-2</v>
      </c>
      <c r="O994" s="25">
        <v>1.7627449071280669E-2</v>
      </c>
    </row>
    <row r="995" spans="1:15" x14ac:dyDescent="0.25">
      <c r="A995" s="1" t="s">
        <v>63</v>
      </c>
      <c r="B995" s="18">
        <v>0.1308115</v>
      </c>
      <c r="C995">
        <f>B995/((B$16)+B$8)</f>
        <v>3.2456207820563713E-3</v>
      </c>
      <c r="D995">
        <f t="shared" si="52"/>
        <v>3.2456207820563713E-3</v>
      </c>
      <c r="E995">
        <f>D995*I$988*(1/1)</f>
        <v>1.7627449071280669E-2</v>
      </c>
      <c r="M995" s="1" t="s">
        <v>104</v>
      </c>
      <c r="N995">
        <v>4.0642576421547227</v>
      </c>
      <c r="O995" s="25">
        <v>5.0473896176822253</v>
      </c>
    </row>
    <row r="996" spans="1:15" x14ac:dyDescent="0.25">
      <c r="A996" s="1" t="s">
        <v>64</v>
      </c>
      <c r="B996" s="18">
        <v>52.114660000000001</v>
      </c>
      <c r="C996">
        <f>B996/((B$16)+B$9)</f>
        <v>0.92934108458013076</v>
      </c>
      <c r="D996">
        <f t="shared" si="52"/>
        <v>0.92934108458013076</v>
      </c>
      <c r="E996">
        <f>D996*I$988*(1/1)</f>
        <v>5.0473896176822253</v>
      </c>
      <c r="M996" s="1" t="s">
        <v>105</v>
      </c>
      <c r="N996">
        <v>2.9648938067864686E-2</v>
      </c>
      <c r="O996" s="25">
        <v>2.6956825972562531E-2</v>
      </c>
    </row>
    <row r="997" spans="1:15" x14ac:dyDescent="0.25">
      <c r="A997" s="1" t="s">
        <v>65</v>
      </c>
      <c r="B997" s="18">
        <v>0.15381249999999999</v>
      </c>
      <c r="C997">
        <f>B997/((B$16)+2*B$10)</f>
        <v>2.4816873457138705E-3</v>
      </c>
      <c r="D997">
        <f t="shared" si="52"/>
        <v>2.4816873457138705E-3</v>
      </c>
      <c r="E997">
        <f>D997*I$988*(2/1)</f>
        <v>2.6956825972562531E-2</v>
      </c>
      <c r="M997" s="1" t="s">
        <v>106</v>
      </c>
      <c r="N997">
        <v>0</v>
      </c>
      <c r="O997" s="25">
        <v>0</v>
      </c>
    </row>
    <row r="998" spans="1:15" x14ac:dyDescent="0.25">
      <c r="A998" s="1" t="s">
        <v>66</v>
      </c>
      <c r="B998" s="18">
        <v>0</v>
      </c>
      <c r="C998">
        <f>B998/((B$16)+2*B$11)</f>
        <v>0</v>
      </c>
      <c r="D998">
        <f t="shared" si="52"/>
        <v>0</v>
      </c>
      <c r="E998">
        <f>D998*I$988*(2/1)</f>
        <v>0</v>
      </c>
      <c r="M998" s="1" t="s">
        <v>107</v>
      </c>
      <c r="N998">
        <v>3.1040970514809176</v>
      </c>
      <c r="O998" s="25">
        <v>2.9134072373294337</v>
      </c>
    </row>
    <row r="999" spans="1:15" x14ac:dyDescent="0.25">
      <c r="A999" s="1" t="s">
        <v>67</v>
      </c>
      <c r="B999" s="18">
        <v>38.070929999999997</v>
      </c>
      <c r="C999">
        <f>B999/((5*B$16)+(2*B$12))</f>
        <v>0.26821280373107509</v>
      </c>
      <c r="D999">
        <f>C999*5</f>
        <v>1.3410640186553755</v>
      </c>
      <c r="E999">
        <f>D999*I$988*(2/5)</f>
        <v>2.9134072373294337</v>
      </c>
      <c r="M999" s="1" t="s">
        <v>68</v>
      </c>
      <c r="N999">
        <v>0</v>
      </c>
      <c r="O999" s="25">
        <v>0</v>
      </c>
    </row>
    <row r="1000" spans="1:15" x14ac:dyDescent="0.25">
      <c r="A1000" s="1" t="s">
        <v>68</v>
      </c>
      <c r="B1000" s="18">
        <v>1.440749E-2</v>
      </c>
      <c r="C1000">
        <f>B1000/((0)+B$13)</f>
        <v>4.501496594388552E-4</v>
      </c>
      <c r="D1000">
        <f>C1000*0</f>
        <v>0</v>
      </c>
      <c r="E1000">
        <f>D1000*I$988*(0)</f>
        <v>0</v>
      </c>
      <c r="M1000" s="1" t="s">
        <v>208</v>
      </c>
      <c r="N1000">
        <f>SUM(N988:N999)</f>
        <v>7.3220932864450647</v>
      </c>
      <c r="O1000" s="25">
        <f>SUM(O988:O999)</f>
        <v>8.1281517661629401</v>
      </c>
    </row>
    <row r="1001" spans="1:15" x14ac:dyDescent="0.25">
      <c r="A1001" s="1" t="s">
        <v>69</v>
      </c>
      <c r="B1001" s="18">
        <v>5.278321</v>
      </c>
      <c r="C1001">
        <f>B1001/((0)+B$14)</f>
        <v>0.1488948095909732</v>
      </c>
      <c r="D1001">
        <v>0.1488948095909732</v>
      </c>
      <c r="M1001" s="1" t="s">
        <v>69</v>
      </c>
      <c r="N1001">
        <v>0.80866985063485664</v>
      </c>
      <c r="O1001" s="25">
        <v>0.80866985063485664</v>
      </c>
    </row>
    <row r="1002" spans="1:15" x14ac:dyDescent="0.25">
      <c r="A1002" s="1" t="s">
        <v>70</v>
      </c>
      <c r="B1002" s="18">
        <v>0.43330990000000003</v>
      </c>
      <c r="C1002">
        <f>B1002/((0)+B$15)</f>
        <v>2.2808185072112856E-2</v>
      </c>
      <c r="D1002">
        <v>2.2808185072112856E-2</v>
      </c>
      <c r="M1002" s="1" t="s">
        <v>209</v>
      </c>
      <c r="N1002">
        <v>0.12387464456407661</v>
      </c>
      <c r="O1002" s="25">
        <v>0.12387464456407661</v>
      </c>
    </row>
    <row r="1003" spans="1:15" x14ac:dyDescent="0.25">
      <c r="A1003" s="1" t="s">
        <v>71</v>
      </c>
      <c r="B1003" s="18">
        <f>(16/(2*B$15))*B1002</f>
        <v>0.18246548057690284</v>
      </c>
      <c r="M1003" s="1" t="s">
        <v>210</v>
      </c>
      <c r="N1003">
        <f>SUM(N1001:N1002)</f>
        <v>0.93254449519893323</v>
      </c>
      <c r="O1003" s="25">
        <f>SUM(O1001:O1002)</f>
        <v>0.93254449519893323</v>
      </c>
    </row>
    <row r="1004" spans="1:15" x14ac:dyDescent="0.25">
      <c r="A1004" s="1" t="s">
        <v>72</v>
      </c>
      <c r="B1004" s="18">
        <f>(16/(2*B$14))*B1001</f>
        <v>1.1911584767277856</v>
      </c>
      <c r="M1004" s="1" t="s">
        <v>211</v>
      </c>
      <c r="N1004">
        <f>1-(N1001+N1002)</f>
        <v>6.7455504801066768E-2</v>
      </c>
      <c r="O1004" s="25">
        <f>1-(O1001+O1002)</f>
        <v>6.7455504801066768E-2</v>
      </c>
    </row>
    <row r="1005" spans="1:15" x14ac:dyDescent="0.25">
      <c r="A1005" s="1" t="s">
        <v>73</v>
      </c>
      <c r="B1005" s="25">
        <f>SUM(B989:B1004)</f>
        <v>99.067176337304687</v>
      </c>
      <c r="C1005">
        <f>SUM(C989:C1002)</f>
        <v>1.3966461397209566</v>
      </c>
      <c r="D1005">
        <f>SUM(D989:D1002)</f>
        <v>2.4794519551241248</v>
      </c>
    </row>
    <row r="1006" spans="1:15" x14ac:dyDescent="0.25">
      <c r="A1006" s="1"/>
      <c r="C1006">
        <f>(C1001+C1002)/2</f>
        <v>8.5851497331543028E-2</v>
      </c>
      <c r="D1006">
        <f>(D1001+D1002)/2</f>
        <v>8.5851497331543028E-2</v>
      </c>
    </row>
    <row r="1007" spans="1:15" x14ac:dyDescent="0.25">
      <c r="A1007" s="1" t="s">
        <v>111</v>
      </c>
      <c r="C1007">
        <f>C1005-C1006</f>
        <v>1.3107946423894137</v>
      </c>
      <c r="D1007">
        <f>D1005-D1006</f>
        <v>2.3936004577925818</v>
      </c>
    </row>
    <row r="1009" spans="1:14" s="6" customFormat="1" x14ac:dyDescent="0.25">
      <c r="A1009" s="5" t="s">
        <v>160</v>
      </c>
      <c r="M1009" s="5" t="s">
        <v>212</v>
      </c>
    </row>
    <row r="1010" spans="1:14" x14ac:dyDescent="0.25">
      <c r="B1010" s="1" t="s">
        <v>55</v>
      </c>
      <c r="C1010" s="1" t="s">
        <v>110</v>
      </c>
      <c r="D1010" s="1" t="s">
        <v>56</v>
      </c>
      <c r="F1010" s="1" t="s">
        <v>112</v>
      </c>
      <c r="I1010">
        <f>13/D1029</f>
        <v>5.2856207148546952</v>
      </c>
      <c r="M1010" s="1" t="s">
        <v>97</v>
      </c>
      <c r="N1010">
        <v>4.5518186993346303E-2</v>
      </c>
    </row>
    <row r="1011" spans="1:14" x14ac:dyDescent="0.25">
      <c r="A1011" s="1" t="s">
        <v>57</v>
      </c>
      <c r="B1011">
        <v>0.44343519999999997</v>
      </c>
      <c r="C1011">
        <f>B1011/((2*B$16)+B$2)</f>
        <v>7.380377144949486E-3</v>
      </c>
      <c r="D1011">
        <f>C1011*2</f>
        <v>1.4760754289898972E-2</v>
      </c>
      <c r="F1011" s="1"/>
      <c r="M1011" s="1" t="s">
        <v>98</v>
      </c>
      <c r="N1011">
        <v>0</v>
      </c>
    </row>
    <row r="1012" spans="1:14" x14ac:dyDescent="0.25">
      <c r="A1012" s="1" t="s">
        <v>58</v>
      </c>
      <c r="B1012">
        <v>0</v>
      </c>
      <c r="C1012">
        <f>B1012/((2*B$16)+B$3)</f>
        <v>0</v>
      </c>
      <c r="D1012">
        <f>C1012*2</f>
        <v>0</v>
      </c>
      <c r="F1012" s="1" t="s">
        <v>113</v>
      </c>
      <c r="I1012" s="2">
        <f>D1024*I1010</f>
        <v>9.1992030204505859E-2</v>
      </c>
      <c r="M1012" s="1" t="s">
        <v>99</v>
      </c>
      <c r="N1012">
        <v>7.2521506703692902E-3</v>
      </c>
    </row>
    <row r="1013" spans="1:14" x14ac:dyDescent="0.25">
      <c r="A1013" s="1" t="s">
        <v>59</v>
      </c>
      <c r="B1013">
        <v>5.7219159999999998E-2</v>
      </c>
      <c r="C1013">
        <f>B1013/((3*B$16)+2*B$4)</f>
        <v>5.6118672825884405E-4</v>
      </c>
      <c r="D1013">
        <f>C1013*3</f>
        <v>1.6835601847765321E-3</v>
      </c>
      <c r="F1013" s="1" t="s">
        <v>114</v>
      </c>
      <c r="I1013" s="2">
        <f>D1023*I1010</f>
        <v>0.73450178259423904</v>
      </c>
      <c r="M1013" s="1" t="s">
        <v>100</v>
      </c>
      <c r="N1013">
        <v>1.429664050209854E-4</v>
      </c>
    </row>
    <row r="1014" spans="1:14" x14ac:dyDescent="0.25">
      <c r="A1014" s="1" t="s">
        <v>60</v>
      </c>
      <c r="B1014">
        <v>2.578819E-3</v>
      </c>
      <c r="C1014">
        <f>B1014/((3*B$16)+2*B$5)</f>
        <v>1.6967142358986506E-5</v>
      </c>
      <c r="D1014">
        <f>C1014*3</f>
        <v>5.0901427076959517E-5</v>
      </c>
      <c r="F1014" s="1"/>
      <c r="M1014" s="1" t="s">
        <v>101</v>
      </c>
      <c r="N1014">
        <v>3.7598202826752747E-2</v>
      </c>
    </row>
    <row r="1015" spans="1:14" x14ac:dyDescent="0.25">
      <c r="A1015" s="1" t="s">
        <v>61</v>
      </c>
      <c r="B1015">
        <v>0.69450889999999998</v>
      </c>
      <c r="C1015">
        <f>B1015/((B$16)+B$6)</f>
        <v>9.666901898557987E-3</v>
      </c>
      <c r="D1015">
        <f t="shared" ref="D1015:D1020" si="53">C1015*1</f>
        <v>9.666901898557987E-3</v>
      </c>
      <c r="F1015" s="1" t="s">
        <v>115</v>
      </c>
      <c r="M1015" s="1" t="s">
        <v>102</v>
      </c>
      <c r="N1015">
        <v>0</v>
      </c>
    </row>
    <row r="1016" spans="1:14" x14ac:dyDescent="0.25">
      <c r="A1016" s="1" t="s">
        <v>62</v>
      </c>
      <c r="B1016">
        <v>0</v>
      </c>
      <c r="C1016">
        <f>B1016/((B$16)+B$7)</f>
        <v>0</v>
      </c>
      <c r="D1016">
        <f t="shared" si="53"/>
        <v>0</v>
      </c>
      <c r="M1016" s="1" t="s">
        <v>103</v>
      </c>
      <c r="N1016">
        <v>1.1148280259455665E-2</v>
      </c>
    </row>
    <row r="1017" spans="1:14" x14ac:dyDescent="0.25">
      <c r="A1017" s="1" t="s">
        <v>63</v>
      </c>
      <c r="B1017">
        <v>6.2201260000000001E-2</v>
      </c>
      <c r="C1017">
        <f>B1017/((B$16)+B$8)</f>
        <v>1.5433024017467249E-3</v>
      </c>
      <c r="D1017">
        <f t="shared" si="53"/>
        <v>1.5433024017467249E-3</v>
      </c>
      <c r="M1017" s="1" t="s">
        <v>104</v>
      </c>
      <c r="N1017">
        <v>3.5978037269716774</v>
      </c>
    </row>
    <row r="1018" spans="1:14" x14ac:dyDescent="0.25">
      <c r="A1018" s="1" t="s">
        <v>64</v>
      </c>
      <c r="B1018">
        <v>53.363410000000002</v>
      </c>
      <c r="C1018">
        <f>B1018/((B$16)+B$9)</f>
        <v>0.95160957255202661</v>
      </c>
      <c r="D1018">
        <f t="shared" si="53"/>
        <v>0.95160957255202661</v>
      </c>
      <c r="M1018" s="1" t="s">
        <v>105</v>
      </c>
      <c r="N1018">
        <v>5.5243636541706546E-2</v>
      </c>
    </row>
    <row r="1019" spans="1:14" x14ac:dyDescent="0.25">
      <c r="A1019" s="1" t="s">
        <v>65</v>
      </c>
      <c r="B1019">
        <v>0.24518380000000001</v>
      </c>
      <c r="C1019">
        <f>B1019/((B$16)+2*B$10)</f>
        <v>3.955917326836509E-3</v>
      </c>
      <c r="D1019">
        <f t="shared" si="53"/>
        <v>3.955917326836509E-3</v>
      </c>
      <c r="M1019" s="1" t="s">
        <v>106</v>
      </c>
      <c r="N1019">
        <v>0</v>
      </c>
    </row>
    <row r="1020" spans="1:14" x14ac:dyDescent="0.25">
      <c r="A1020" s="1" t="s">
        <v>66</v>
      </c>
      <c r="B1020">
        <v>1.2934999999999999E-3</v>
      </c>
      <c r="C1020">
        <f>B1020/((B$16)+2*B$11)</f>
        <v>1.3730985212785156E-5</v>
      </c>
      <c r="D1020">
        <f t="shared" si="53"/>
        <v>1.3730985212785156E-5</v>
      </c>
      <c r="M1020" s="1" t="s">
        <v>107</v>
      </c>
      <c r="N1020">
        <v>3.2933681287402856</v>
      </c>
    </row>
    <row r="1021" spans="1:14" x14ac:dyDescent="0.25">
      <c r="A1021" s="1" t="s">
        <v>67</v>
      </c>
      <c r="B1021">
        <v>39.68826</v>
      </c>
      <c r="C1021">
        <f>B1021/((5*B$16)+(2*B$12))</f>
        <v>0.27960702535524823</v>
      </c>
      <c r="D1021">
        <f>C1021*5</f>
        <v>1.3980351267762412</v>
      </c>
      <c r="M1021" s="1" t="s">
        <v>68</v>
      </c>
      <c r="N1021">
        <v>0</v>
      </c>
    </row>
    <row r="1022" spans="1:14" x14ac:dyDescent="0.25">
      <c r="A1022" s="1" t="s">
        <v>68</v>
      </c>
      <c r="B1022">
        <v>3.0375649999999999E-3</v>
      </c>
      <c r="C1022">
        <f>B1022/((0)+B$13)</f>
        <v>9.4906111354121103E-5</v>
      </c>
      <c r="D1022">
        <f>C1022*0</f>
        <v>0</v>
      </c>
      <c r="M1022" s="1" t="s">
        <v>208</v>
      </c>
      <c r="N1022">
        <f>SUM(N1010:N1021)</f>
        <v>7.0480752794086143</v>
      </c>
    </row>
    <row r="1023" spans="1:14" x14ac:dyDescent="0.25">
      <c r="A1023" s="1" t="s">
        <v>69</v>
      </c>
      <c r="B1023">
        <v>4.9262119999999996</v>
      </c>
      <c r="C1023">
        <f>B1023/((0)+B$14)</f>
        <v>0.13896225669957685</v>
      </c>
      <c r="D1023">
        <v>0.13896225669957685</v>
      </c>
      <c r="M1023" s="1" t="s">
        <v>69</v>
      </c>
      <c r="N1023">
        <v>0.73450178259423904</v>
      </c>
    </row>
    <row r="1024" spans="1:14" x14ac:dyDescent="0.25">
      <c r="A1024" s="1" t="s">
        <v>70</v>
      </c>
      <c r="B1024">
        <v>0.33064510000000003</v>
      </c>
      <c r="C1024">
        <f>B1024/((0)+B$15)</f>
        <v>1.7404205705863776E-2</v>
      </c>
      <c r="D1024">
        <v>1.7404205705863776E-2</v>
      </c>
      <c r="M1024" s="1" t="s">
        <v>209</v>
      </c>
      <c r="N1024">
        <v>9.1992030204505859E-2</v>
      </c>
    </row>
    <row r="1025" spans="1:15" x14ac:dyDescent="0.25">
      <c r="A1025" s="1" t="s">
        <v>71</v>
      </c>
      <c r="B1025">
        <f>(16/(2*B$15))*B1024</f>
        <v>0.13923364564691021</v>
      </c>
      <c r="M1025" s="1" t="s">
        <v>210</v>
      </c>
      <c r="N1025">
        <f>SUM(N1023:N1024)</f>
        <v>0.8264938127987449</v>
      </c>
    </row>
    <row r="1026" spans="1:15" x14ac:dyDescent="0.25">
      <c r="A1026" s="1" t="s">
        <v>72</v>
      </c>
      <c r="B1026">
        <f>(16/(2*B$14))*B1023</f>
        <v>1.1116980535966148</v>
      </c>
      <c r="M1026" s="1" t="s">
        <v>211</v>
      </c>
      <c r="N1026">
        <f>1-(N1023+N1024)</f>
        <v>0.1735061872012551</v>
      </c>
    </row>
    <row r="1027" spans="1:15" x14ac:dyDescent="0.25">
      <c r="A1027" s="1" t="s">
        <v>73</v>
      </c>
      <c r="B1027" s="8">
        <f>SUM(B1011:B1026)</f>
        <v>101.06891700324351</v>
      </c>
      <c r="C1027">
        <f>SUM(C1011:C1024)</f>
        <v>1.410816350051991</v>
      </c>
      <c r="D1027">
        <f>SUM(D1011:D1024)</f>
        <v>2.5376862302478149</v>
      </c>
    </row>
    <row r="1028" spans="1:15" x14ac:dyDescent="0.25">
      <c r="A1028" s="1"/>
      <c r="C1028">
        <f>(C1023+C1024)/2</f>
        <v>7.8183231202720305E-2</v>
      </c>
      <c r="D1028">
        <f>(D1023+D1024)/2</f>
        <v>7.8183231202720305E-2</v>
      </c>
    </row>
    <row r="1029" spans="1:15" x14ac:dyDescent="0.25">
      <c r="A1029" s="1" t="s">
        <v>111</v>
      </c>
      <c r="C1029">
        <f>C1027-C1028</f>
        <v>1.3326331188492708</v>
      </c>
      <c r="D1029">
        <f>D1027-D1028</f>
        <v>2.4595029990450947</v>
      </c>
    </row>
    <row r="1031" spans="1:15" s="6" customFormat="1" x14ac:dyDescent="0.25">
      <c r="A1031" s="5" t="s">
        <v>161</v>
      </c>
      <c r="M1031" s="5" t="s">
        <v>212</v>
      </c>
    </row>
    <row r="1032" spans="1:15" x14ac:dyDescent="0.25">
      <c r="B1032" s="1" t="s">
        <v>55</v>
      </c>
      <c r="C1032" s="1" t="s">
        <v>110</v>
      </c>
      <c r="D1032" s="1" t="s">
        <v>56</v>
      </c>
      <c r="E1032" s="24" t="s">
        <v>212</v>
      </c>
      <c r="F1032" s="1" t="s">
        <v>112</v>
      </c>
      <c r="I1032">
        <f>13/D1051</f>
        <v>5.3185773306012107</v>
      </c>
      <c r="M1032" s="1" t="s">
        <v>97</v>
      </c>
      <c r="N1032">
        <v>2.4004502059321094E-2</v>
      </c>
      <c r="O1032" s="25">
        <v>2.14146408744612E-2</v>
      </c>
    </row>
    <row r="1033" spans="1:15" x14ac:dyDescent="0.25">
      <c r="A1033" s="1" t="s">
        <v>57</v>
      </c>
      <c r="B1033" s="18">
        <v>0.2419173</v>
      </c>
      <c r="C1033">
        <f>B1033/((2*B$16)+B$2)</f>
        <v>4.0263851671853935E-3</v>
      </c>
      <c r="D1033">
        <f>C1033*2</f>
        <v>8.052770334370787E-3</v>
      </c>
      <c r="E1033">
        <f>D1033*I$1032*(1/2)</f>
        <v>2.14146408744612E-2</v>
      </c>
      <c r="F1033" s="1"/>
      <c r="M1033" s="1" t="s">
        <v>98</v>
      </c>
      <c r="N1033">
        <v>0</v>
      </c>
      <c r="O1033" s="25">
        <v>0</v>
      </c>
    </row>
    <row r="1034" spans="1:15" x14ac:dyDescent="0.25">
      <c r="A1034" s="1" t="s">
        <v>58</v>
      </c>
      <c r="B1034" s="18">
        <v>0</v>
      </c>
      <c r="C1034">
        <f>B1034/((2*B$16)+B$3)</f>
        <v>0</v>
      </c>
      <c r="D1034">
        <f>C1034*2</f>
        <v>0</v>
      </c>
      <c r="E1034">
        <f t="shared" ref="E1034" si="54">D1034*I$1032*(1/2)</f>
        <v>0</v>
      </c>
      <c r="F1034" s="1" t="s">
        <v>113</v>
      </c>
      <c r="I1034" s="2">
        <f>D1046*I1032</f>
        <v>0.14799553123180442</v>
      </c>
      <c r="M1034" s="1" t="s">
        <v>99</v>
      </c>
      <c r="N1034">
        <v>7.019944012852033E-3</v>
      </c>
      <c r="O1034" s="25">
        <v>6.4551924795669367E-3</v>
      </c>
    </row>
    <row r="1035" spans="1:15" x14ac:dyDescent="0.25">
      <c r="A1035" s="1" t="s">
        <v>59</v>
      </c>
      <c r="B1035" s="18">
        <v>6.1875369999999999E-2</v>
      </c>
      <c r="C1035">
        <f>B1035/((3*B$16)+2*B$4)</f>
        <v>6.0685330665646668E-4</v>
      </c>
      <c r="D1035">
        <f>C1035*3</f>
        <v>1.8205599199693999E-3</v>
      </c>
      <c r="E1035">
        <f>D1035*I$1032*(2/3)</f>
        <v>6.4551924795669367E-3</v>
      </c>
      <c r="F1035" s="1" t="s">
        <v>114</v>
      </c>
      <c r="I1035" s="2">
        <f>D1045*I1032</f>
        <v>0.80351716037211796</v>
      </c>
      <c r="M1035" s="1" t="s">
        <v>100</v>
      </c>
      <c r="N1035">
        <v>5.0191002202930736E-4</v>
      </c>
      <c r="O1035" s="25">
        <v>9.6895325449430415E-4</v>
      </c>
    </row>
    <row r="1036" spans="1:15" x14ac:dyDescent="0.25">
      <c r="A1036" s="1" t="s">
        <v>60</v>
      </c>
      <c r="B1036" s="18">
        <v>1.384489E-2</v>
      </c>
      <c r="C1036">
        <f>B1036/((3*B$16)+2*B$5)</f>
        <v>9.109139477199008E-5</v>
      </c>
      <c r="D1036">
        <f>C1036*3</f>
        <v>2.7327418431597026E-4</v>
      </c>
      <c r="E1036">
        <f>D1036*I$1032*(2/3)</f>
        <v>9.6895325449430415E-4</v>
      </c>
      <c r="F1036" s="1"/>
      <c r="M1036" s="1" t="s">
        <v>101</v>
      </c>
      <c r="N1036">
        <v>3.6843418761603866E-2</v>
      </c>
      <c r="O1036" s="25">
        <v>4.748591430006531E-2</v>
      </c>
    </row>
    <row r="1037" spans="1:15" x14ac:dyDescent="0.25">
      <c r="A1037" s="1" t="s">
        <v>61</v>
      </c>
      <c r="B1037" s="18">
        <v>0.64144559999999995</v>
      </c>
      <c r="C1037">
        <f>B1037/((B$16)+B$6)</f>
        <v>8.9283113412393523E-3</v>
      </c>
      <c r="D1037">
        <f t="shared" ref="D1037:D1042" si="55">C1037*1</f>
        <v>8.9283113412393523E-3</v>
      </c>
      <c r="E1037">
        <f>D1037*I$1032*(1/1)</f>
        <v>4.748591430006531E-2</v>
      </c>
      <c r="F1037" s="1" t="s">
        <v>115</v>
      </c>
      <c r="M1037" s="1" t="s">
        <v>102</v>
      </c>
      <c r="N1037">
        <v>0</v>
      </c>
      <c r="O1037" s="25">
        <v>0</v>
      </c>
    </row>
    <row r="1038" spans="1:15" x14ac:dyDescent="0.25">
      <c r="A1038" s="1" t="s">
        <v>62</v>
      </c>
      <c r="B1038" s="18">
        <v>0</v>
      </c>
      <c r="C1038">
        <f>B1038/((B$16)+B$7)</f>
        <v>0</v>
      </c>
      <c r="D1038">
        <f t="shared" si="55"/>
        <v>0</v>
      </c>
      <c r="E1038">
        <f>D1038*I$1032*(1/1)</f>
        <v>0</v>
      </c>
      <c r="M1038" s="1" t="s">
        <v>103</v>
      </c>
      <c r="N1038">
        <v>4.0496237976986723E-3</v>
      </c>
      <c r="O1038" s="25">
        <v>3.0176513021014316E-3</v>
      </c>
    </row>
    <row r="1039" spans="1:15" x14ac:dyDescent="0.25">
      <c r="A1039" s="1" t="s">
        <v>63</v>
      </c>
      <c r="B1039" s="18">
        <v>2.2867660000000001E-2</v>
      </c>
      <c r="C1039">
        <f>B1039/((B$16)+B$8)</f>
        <v>5.6737941643509335E-4</v>
      </c>
      <c r="D1039">
        <f t="shared" si="55"/>
        <v>5.6737941643509335E-4</v>
      </c>
      <c r="E1039">
        <f>D1039*I$1032*(1/1)</f>
        <v>3.0176513021014316E-3</v>
      </c>
      <c r="M1039" s="1" t="s">
        <v>104</v>
      </c>
      <c r="N1039">
        <v>4.0806269900929966</v>
      </c>
      <c r="O1039" s="25">
        <v>5.0190375819908235</v>
      </c>
    </row>
    <row r="1040" spans="1:15" x14ac:dyDescent="0.25">
      <c r="A1040" s="1" t="s">
        <v>64</v>
      </c>
      <c r="B1040" s="18">
        <v>52.918770000000002</v>
      </c>
      <c r="C1040">
        <f>B1040/((B$16)+B$9)</f>
        <v>0.94368047506107666</v>
      </c>
      <c r="D1040">
        <f t="shared" si="55"/>
        <v>0.94368047506107666</v>
      </c>
      <c r="E1040">
        <f>D1040*I$1032*(1/1)</f>
        <v>5.0190375819908235</v>
      </c>
      <c r="M1040" s="1" t="s">
        <v>105</v>
      </c>
      <c r="N1040">
        <v>4.2287612328166593E-2</v>
      </c>
      <c r="O1040" s="25">
        <v>3.7173336367370663E-2</v>
      </c>
    </row>
    <row r="1041" spans="1:15" x14ac:dyDescent="0.25">
      <c r="A1041" s="1" t="s">
        <v>65</v>
      </c>
      <c r="B1041" s="18">
        <v>0.21659610000000001</v>
      </c>
      <c r="C1041">
        <f>B1041/((B$16)+2*B$10)</f>
        <v>3.4946691621355625E-3</v>
      </c>
      <c r="D1041">
        <f t="shared" si="55"/>
        <v>3.4946691621355625E-3</v>
      </c>
      <c r="E1041">
        <f>D1041*I$1032*(2/1)</f>
        <v>3.7173336367370663E-2</v>
      </c>
      <c r="M1041" s="1" t="s">
        <v>106</v>
      </c>
      <c r="N1041">
        <v>0</v>
      </c>
      <c r="O1041" s="25">
        <v>0</v>
      </c>
    </row>
    <row r="1042" spans="1:15" x14ac:dyDescent="0.25">
      <c r="A1042" s="1" t="s">
        <v>66</v>
      </c>
      <c r="B1042" s="18">
        <v>0</v>
      </c>
      <c r="C1042">
        <f>B1042/((B$16)+2*B$11)</f>
        <v>0</v>
      </c>
      <c r="D1042">
        <f t="shared" si="55"/>
        <v>0</v>
      </c>
      <c r="E1042">
        <f>D1042*I$1032*(2/1)</f>
        <v>0</v>
      </c>
      <c r="M1042" s="1" t="s">
        <v>107</v>
      </c>
      <c r="N1042">
        <v>3.1241851011520381</v>
      </c>
      <c r="O1042" s="25">
        <v>2.9528601352285393</v>
      </c>
    </row>
    <row r="1043" spans="1:15" x14ac:dyDescent="0.25">
      <c r="A1043" s="1" t="s">
        <v>67</v>
      </c>
      <c r="B1043" s="18">
        <v>39.403190000000002</v>
      </c>
      <c r="C1043">
        <f>B1043/((5*B$16)+(2*B$12))</f>
        <v>0.27759868397878018</v>
      </c>
      <c r="D1043">
        <f>C1043*5</f>
        <v>1.3879934198939008</v>
      </c>
      <c r="E1043">
        <f>D1043*I$1032*(2/5)</f>
        <v>2.9528601352285393</v>
      </c>
      <c r="M1043" s="1" t="s">
        <v>68</v>
      </c>
      <c r="N1043">
        <v>0</v>
      </c>
      <c r="O1043" s="25">
        <v>0</v>
      </c>
    </row>
    <row r="1044" spans="1:15" x14ac:dyDescent="0.25">
      <c r="A1044" s="1" t="s">
        <v>68</v>
      </c>
      <c r="B1044" s="18">
        <v>0</v>
      </c>
      <c r="C1044">
        <f>B1044/((0)+B$13)</f>
        <v>0</v>
      </c>
      <c r="D1044">
        <f>C1044*0</f>
        <v>0</v>
      </c>
      <c r="E1044">
        <f>D1044*I$1032*(0)</f>
        <v>0</v>
      </c>
      <c r="M1044" s="1" t="s">
        <v>208</v>
      </c>
      <c r="N1044">
        <f>SUM(N1032:N1043)</f>
        <v>7.3195191022267068</v>
      </c>
      <c r="O1044" s="25">
        <f>SUM(O1032:O1043)</f>
        <v>8.0884134057974233</v>
      </c>
    </row>
    <row r="1045" spans="1:15" x14ac:dyDescent="0.25">
      <c r="A1045" s="1" t="s">
        <v>69</v>
      </c>
      <c r="B1045" s="18">
        <v>5.355696</v>
      </c>
      <c r="C1045">
        <f>B1045/((0)+B$14)</f>
        <v>0.15107746121297602</v>
      </c>
      <c r="D1045">
        <v>0.15107746121297602</v>
      </c>
      <c r="M1045" s="1" t="s">
        <v>69</v>
      </c>
      <c r="N1045">
        <v>0.80351716037211796</v>
      </c>
      <c r="O1045" s="25">
        <v>0.80351716037211796</v>
      </c>
    </row>
    <row r="1046" spans="1:15" x14ac:dyDescent="0.25">
      <c r="A1046" s="1" t="s">
        <v>70</v>
      </c>
      <c r="B1046" s="18">
        <v>0.52864120000000003</v>
      </c>
      <c r="C1046">
        <f>B1046/((0)+B$15)</f>
        <v>2.7826150121065374E-2</v>
      </c>
      <c r="D1046">
        <v>2.7826150121065374E-2</v>
      </c>
      <c r="M1046" s="1" t="s">
        <v>209</v>
      </c>
      <c r="N1046">
        <v>0.14799553123180442</v>
      </c>
      <c r="O1046" s="25">
        <v>0.14799553123180442</v>
      </c>
    </row>
    <row r="1047" spans="1:15" x14ac:dyDescent="0.25">
      <c r="A1047" s="1" t="s">
        <v>71</v>
      </c>
      <c r="B1047" s="18">
        <f>(16/(2*B$15))*B1046</f>
        <v>0.22260920096852302</v>
      </c>
      <c r="M1047" s="1" t="s">
        <v>210</v>
      </c>
      <c r="N1047">
        <f>SUM(N1045:N1046)</f>
        <v>0.95151269160392238</v>
      </c>
      <c r="O1047" s="25">
        <f>SUM(O1045:O1046)</f>
        <v>0.95151269160392238</v>
      </c>
    </row>
    <row r="1048" spans="1:15" x14ac:dyDescent="0.25">
      <c r="A1048" s="1" t="s">
        <v>72</v>
      </c>
      <c r="B1048" s="18">
        <f>(16/(2*B$14))*B1045</f>
        <v>1.2086196897038082</v>
      </c>
      <c r="M1048" s="1" t="s">
        <v>211</v>
      </c>
      <c r="N1048">
        <f>1-(N1045+N1046)</f>
        <v>4.8487308396077622E-2</v>
      </c>
      <c r="O1048" s="25">
        <f>1-(O1045+O1046)</f>
        <v>4.8487308396077622E-2</v>
      </c>
    </row>
    <row r="1049" spans="1:15" x14ac:dyDescent="0.25">
      <c r="A1049" s="1" t="s">
        <v>73</v>
      </c>
      <c r="B1049" s="25">
        <f>SUM(B1033:B1048)</f>
        <v>100.83607301067232</v>
      </c>
      <c r="C1049">
        <f>SUM(C1033:C1046)</f>
        <v>1.417897460162322</v>
      </c>
      <c r="D1049">
        <f>SUM(D1033:D1046)</f>
        <v>2.5337144706474852</v>
      </c>
    </row>
    <row r="1050" spans="1:15" x14ac:dyDescent="0.25">
      <c r="A1050" s="1"/>
      <c r="C1050">
        <f>(C1045+C1046)/2</f>
        <v>8.9451805667020698E-2</v>
      </c>
      <c r="D1050">
        <f>(D1045+D1046)/2</f>
        <v>8.9451805667020698E-2</v>
      </c>
    </row>
    <row r="1051" spans="1:15" x14ac:dyDescent="0.25">
      <c r="A1051" s="1" t="s">
        <v>111</v>
      </c>
      <c r="C1051">
        <f>C1049-C1050</f>
        <v>1.3284456544953014</v>
      </c>
      <c r="D1051">
        <f>D1049-D1050</f>
        <v>2.4442626649804646</v>
      </c>
    </row>
    <row r="1053" spans="1:15" s="6" customFormat="1" x14ac:dyDescent="0.25">
      <c r="A1053" s="5" t="s">
        <v>162</v>
      </c>
      <c r="M1053" s="5" t="s">
        <v>212</v>
      </c>
    </row>
    <row r="1054" spans="1:15" x14ac:dyDescent="0.25">
      <c r="B1054" s="1" t="s">
        <v>55</v>
      </c>
      <c r="C1054" s="1" t="s">
        <v>110</v>
      </c>
      <c r="D1054" s="1" t="s">
        <v>56</v>
      </c>
      <c r="F1054" s="1" t="s">
        <v>112</v>
      </c>
      <c r="I1054">
        <f>13/D1073</f>
        <v>5.3796113051910339</v>
      </c>
      <c r="M1054" s="1" t="s">
        <v>97</v>
      </c>
      <c r="N1054">
        <v>4.3008153577498182E-2</v>
      </c>
    </row>
    <row r="1055" spans="1:15" x14ac:dyDescent="0.25">
      <c r="A1055" s="1" t="s">
        <v>57</v>
      </c>
      <c r="B1055">
        <v>0.40579009999999999</v>
      </c>
      <c r="C1055">
        <f>B1055/((2*B$16)+B$2)</f>
        <v>6.7538255413344874E-3</v>
      </c>
      <c r="D1055">
        <f>C1055*2</f>
        <v>1.3507651082668975E-2</v>
      </c>
      <c r="F1055" s="1"/>
      <c r="M1055" s="1" t="s">
        <v>98</v>
      </c>
      <c r="N1055">
        <v>0</v>
      </c>
    </row>
    <row r="1056" spans="1:15" x14ac:dyDescent="0.25">
      <c r="A1056" s="1" t="s">
        <v>58</v>
      </c>
      <c r="B1056">
        <v>0</v>
      </c>
      <c r="C1056">
        <f>B1056/((2*B$16)+B$3)</f>
        <v>0</v>
      </c>
      <c r="D1056">
        <f>C1056*2</f>
        <v>0</v>
      </c>
      <c r="F1056" s="1" t="s">
        <v>113</v>
      </c>
      <c r="I1056" s="2">
        <f>D1068*I1054</f>
        <v>0.13810901842694864</v>
      </c>
      <c r="M1056" s="1" t="s">
        <v>99</v>
      </c>
      <c r="N1056">
        <v>7.6615627770445323E-3</v>
      </c>
    </row>
    <row r="1057" spans="1:14" x14ac:dyDescent="0.25">
      <c r="A1057" s="1" t="s">
        <v>59</v>
      </c>
      <c r="B1057">
        <v>6.3957849999999997E-2</v>
      </c>
      <c r="C1057">
        <f>B1057/((3*B$16)+2*B$4)</f>
        <v>6.2727758652818234E-4</v>
      </c>
      <c r="D1057">
        <f>C1057*3</f>
        <v>1.8818327595845471E-3</v>
      </c>
      <c r="F1057" s="1" t="s">
        <v>114</v>
      </c>
      <c r="I1057" s="2">
        <f>D1067*I1054</f>
        <v>0.79810547555076616</v>
      </c>
      <c r="M1057" s="1" t="s">
        <v>100</v>
      </c>
      <c r="N1057">
        <v>9.3302885974402372E-4</v>
      </c>
    </row>
    <row r="1058" spans="1:14" x14ac:dyDescent="0.25">
      <c r="A1058" s="1" t="s">
        <v>60</v>
      </c>
      <c r="B1058">
        <v>1.9074549999999999E-2</v>
      </c>
      <c r="C1058">
        <f>B1058/((3*B$16)+2*B$5)</f>
        <v>1.2549954273006599E-4</v>
      </c>
      <c r="D1058">
        <f>C1058*3</f>
        <v>3.7649862819019795E-4</v>
      </c>
      <c r="F1058" s="1"/>
      <c r="M1058" s="1" t="s">
        <v>101</v>
      </c>
      <c r="N1058">
        <v>5.7648377572194057E-2</v>
      </c>
    </row>
    <row r="1059" spans="1:14" x14ac:dyDescent="0.25">
      <c r="A1059" s="1" t="s">
        <v>61</v>
      </c>
      <c r="B1059">
        <v>1.034235</v>
      </c>
      <c r="C1059">
        <f>B1059/((B$16)+B$6)</f>
        <v>1.4395565391681979E-2</v>
      </c>
      <c r="D1059">
        <f t="shared" ref="D1059:D1064" si="56">C1059*1</f>
        <v>1.4395565391681979E-2</v>
      </c>
      <c r="F1059" s="1" t="s">
        <v>115</v>
      </c>
      <c r="M1059" s="1" t="s">
        <v>102</v>
      </c>
      <c r="N1059">
        <v>0</v>
      </c>
    </row>
    <row r="1060" spans="1:14" x14ac:dyDescent="0.25">
      <c r="A1060" s="1" t="s">
        <v>62</v>
      </c>
      <c r="B1060">
        <v>0</v>
      </c>
      <c r="C1060">
        <f>B1060/((B$16)+B$7)</f>
        <v>0</v>
      </c>
      <c r="D1060">
        <f t="shared" si="56"/>
        <v>0</v>
      </c>
      <c r="M1060" s="1" t="s">
        <v>103</v>
      </c>
      <c r="N1060">
        <v>1.2240535969622334E-2</v>
      </c>
    </row>
    <row r="1061" spans="1:14" x14ac:dyDescent="0.25">
      <c r="A1061" s="1" t="s">
        <v>63</v>
      </c>
      <c r="B1061">
        <v>6.6303979999999998E-2</v>
      </c>
      <c r="C1061">
        <f>B1061/((B$16)+B$8)</f>
        <v>1.6450967645891225E-3</v>
      </c>
      <c r="D1061">
        <f t="shared" si="56"/>
        <v>1.6450967645891225E-3</v>
      </c>
      <c r="M1061" s="1" t="s">
        <v>104</v>
      </c>
      <c r="N1061">
        <v>3.5671246104612009</v>
      </c>
    </row>
    <row r="1062" spans="1:14" x14ac:dyDescent="0.25">
      <c r="A1062" s="1" t="s">
        <v>64</v>
      </c>
      <c r="B1062">
        <v>52.519640000000003</v>
      </c>
      <c r="C1062">
        <f>B1062/((B$16)+B$9)</f>
        <v>0.93656294024288034</v>
      </c>
      <c r="D1062">
        <f t="shared" si="56"/>
        <v>0.93656294024288034</v>
      </c>
      <c r="M1062" s="1" t="s">
        <v>105</v>
      </c>
      <c r="N1062">
        <v>4.2888183536995091E-2</v>
      </c>
    </row>
    <row r="1063" spans="1:14" x14ac:dyDescent="0.25">
      <c r="A1063" s="1" t="s">
        <v>65</v>
      </c>
      <c r="B1063">
        <v>0.19035089999999999</v>
      </c>
      <c r="C1063">
        <f>B1063/((B$16)+2*B$10)</f>
        <v>3.0712160570515817E-3</v>
      </c>
      <c r="D1063">
        <f t="shared" si="56"/>
        <v>3.0712160570515817E-3</v>
      </c>
      <c r="M1063" s="1" t="s">
        <v>106</v>
      </c>
      <c r="N1063">
        <v>2.156369041027866E-3</v>
      </c>
    </row>
    <row r="1064" spans="1:14" x14ac:dyDescent="0.25">
      <c r="A1064" s="1" t="s">
        <v>66</v>
      </c>
      <c r="B1064">
        <v>2.467155E-2</v>
      </c>
      <c r="C1064">
        <f>B1064/((B$16)+2*B$11)</f>
        <v>2.6189771026400438E-4</v>
      </c>
      <c r="D1064">
        <f t="shared" si="56"/>
        <v>2.6189771026400438E-4</v>
      </c>
      <c r="M1064" s="1" t="s">
        <v>107</v>
      </c>
      <c r="N1064">
        <v>3.2928524315955765</v>
      </c>
    </row>
    <row r="1065" spans="1:14" x14ac:dyDescent="0.25">
      <c r="A1065" s="1" t="s">
        <v>67</v>
      </c>
      <c r="B1065">
        <v>38.546430000000001</v>
      </c>
      <c r="C1065">
        <f>B1065/((5*B$16)+(2*B$12))</f>
        <v>0.27156273997308777</v>
      </c>
      <c r="D1065">
        <f>C1065*5</f>
        <v>1.3578136998654389</v>
      </c>
      <c r="M1065" s="1" t="s">
        <v>68</v>
      </c>
      <c r="N1065">
        <v>4.7063662555374506E-3</v>
      </c>
    </row>
    <row r="1066" spans="1:14" x14ac:dyDescent="0.25">
      <c r="A1066" s="1" t="s">
        <v>68</v>
      </c>
      <c r="B1066">
        <v>9.4897560000000006E-2</v>
      </c>
      <c r="C1066">
        <f>B1066/((0)+B$13)</f>
        <v>2.9649928138474036E-3</v>
      </c>
      <c r="D1066">
        <f>C1066*0</f>
        <v>0</v>
      </c>
      <c r="M1066" s="1" t="s">
        <v>208</v>
      </c>
      <c r="N1066">
        <f>SUM(N1054:N1065)</f>
        <v>7.0312196196464409</v>
      </c>
    </row>
    <row r="1067" spans="1:14" x14ac:dyDescent="0.25">
      <c r="A1067" s="1" t="s">
        <v>69</v>
      </c>
      <c r="B1067">
        <v>5.2592720000000002</v>
      </c>
      <c r="C1067">
        <f>B1067/((0)+B$14)</f>
        <v>0.14835746121297602</v>
      </c>
      <c r="D1067">
        <v>0.14835746121297602</v>
      </c>
      <c r="M1067" s="1" t="s">
        <v>69</v>
      </c>
      <c r="N1067">
        <v>0.79810547555076616</v>
      </c>
    </row>
    <row r="1068" spans="1:14" x14ac:dyDescent="0.25">
      <c r="A1068" s="1" t="s">
        <v>70</v>
      </c>
      <c r="B1068">
        <v>0.48772949999999998</v>
      </c>
      <c r="C1068">
        <f>B1068/((0)+B$15)</f>
        <v>2.5672676071165385E-2</v>
      </c>
      <c r="D1068">
        <v>2.5672676071165385E-2</v>
      </c>
      <c r="M1068" s="1" t="s">
        <v>209</v>
      </c>
      <c r="N1068">
        <v>0.13810901842694864</v>
      </c>
    </row>
    <row r="1069" spans="1:14" x14ac:dyDescent="0.25">
      <c r="A1069" s="1" t="s">
        <v>71</v>
      </c>
      <c r="B1069">
        <f>(16/(2*B$15))*B1068</f>
        <v>0.20538140856932308</v>
      </c>
      <c r="M1069" s="1" t="s">
        <v>210</v>
      </c>
      <c r="N1069">
        <f>SUM(N1067:N1068)</f>
        <v>0.93621449397771483</v>
      </c>
    </row>
    <row r="1070" spans="1:14" x14ac:dyDescent="0.25">
      <c r="A1070" s="1" t="s">
        <v>72</v>
      </c>
      <c r="B1070">
        <f>(16/(2*B$14))*B1067</f>
        <v>1.1868596897038082</v>
      </c>
      <c r="M1070" s="1" t="s">
        <v>211</v>
      </c>
      <c r="N1070">
        <f>1-(N1067+N1068)</f>
        <v>6.3785506022285166E-2</v>
      </c>
    </row>
    <row r="1071" spans="1:14" x14ac:dyDescent="0.25">
      <c r="A1071" s="1" t="s">
        <v>73</v>
      </c>
      <c r="B1071" s="8">
        <f>SUM(B1055:B1070)</f>
        <v>100.10459408827313</v>
      </c>
      <c r="C1071">
        <f>SUM(C1055:C1068)</f>
        <v>1.4120011889081365</v>
      </c>
      <c r="D1071">
        <f>SUM(D1055:D1068)</f>
        <v>2.5035465357864912</v>
      </c>
    </row>
    <row r="1072" spans="1:14" x14ac:dyDescent="0.25">
      <c r="A1072" s="1"/>
      <c r="C1072">
        <f>(C1067+C1068)/2</f>
        <v>8.7015068642070703E-2</v>
      </c>
      <c r="D1072">
        <f>(D1067+D1068)/2</f>
        <v>8.7015068642070703E-2</v>
      </c>
    </row>
    <row r="1073" spans="1:14" x14ac:dyDescent="0.25">
      <c r="A1073" s="1" t="s">
        <v>111</v>
      </c>
      <c r="C1073">
        <f>C1071-C1072</f>
        <v>1.3249861202660658</v>
      </c>
      <c r="D1073">
        <f>D1071-D1072</f>
        <v>2.4165314671444205</v>
      </c>
    </row>
    <row r="1075" spans="1:14" s="6" customFormat="1" x14ac:dyDescent="0.25">
      <c r="A1075" s="5" t="s">
        <v>163</v>
      </c>
      <c r="M1075" s="5" t="s">
        <v>212</v>
      </c>
    </row>
    <row r="1076" spans="1:14" x14ac:dyDescent="0.25">
      <c r="B1076" s="1" t="s">
        <v>55</v>
      </c>
      <c r="C1076" s="1" t="s">
        <v>110</v>
      </c>
      <c r="D1076" s="1" t="s">
        <v>56</v>
      </c>
      <c r="F1076" s="1" t="s">
        <v>112</v>
      </c>
      <c r="I1076">
        <f>13/D1095</f>
        <v>5.3958208657615128</v>
      </c>
      <c r="M1076" s="1" t="s">
        <v>97</v>
      </c>
      <c r="N1076">
        <v>2.9552602495801428E-2</v>
      </c>
    </row>
    <row r="1077" spans="1:14" x14ac:dyDescent="0.25">
      <c r="A1077" s="1" t="s">
        <v>57</v>
      </c>
      <c r="B1077">
        <v>0.27610309999999999</v>
      </c>
      <c r="C1077">
        <f>B1077/((2*B$16)+B$2)</f>
        <v>4.5953614167068887E-3</v>
      </c>
      <c r="D1077">
        <f>C1077*2</f>
        <v>9.1907228334137774E-3</v>
      </c>
      <c r="F1077" s="1"/>
      <c r="M1077" s="1" t="s">
        <v>98</v>
      </c>
      <c r="N1077">
        <v>0</v>
      </c>
    </row>
    <row r="1078" spans="1:14" x14ac:dyDescent="0.25">
      <c r="A1078" s="1" t="s">
        <v>58</v>
      </c>
      <c r="B1078">
        <v>0</v>
      </c>
      <c r="C1078">
        <f>B1078/((2*B$16)+B$3)</f>
        <v>0</v>
      </c>
      <c r="D1078">
        <f>C1078*2</f>
        <v>0</v>
      </c>
      <c r="F1078" s="1" t="s">
        <v>113</v>
      </c>
      <c r="I1078" s="2">
        <f>D1090*I1076</f>
        <v>0.13276900359023586</v>
      </c>
      <c r="M1078" s="1" t="s">
        <v>99</v>
      </c>
      <c r="N1078">
        <v>1.1144604032696197E-2</v>
      </c>
    </row>
    <row r="1079" spans="1:14" x14ac:dyDescent="0.25">
      <c r="A1079" s="1" t="s">
        <v>59</v>
      </c>
      <c r="B1079">
        <v>9.3727920000000006E-2</v>
      </c>
      <c r="C1079">
        <f>B1079/((3*B$16)+2*B$4)</f>
        <v>9.192526554270751E-4</v>
      </c>
      <c r="D1079">
        <f>C1079*3</f>
        <v>2.7577579662812252E-3</v>
      </c>
      <c r="F1079" s="1" t="s">
        <v>114</v>
      </c>
      <c r="I1079" s="2">
        <f>D1089*I1076</f>
        <v>0.83627064999038148</v>
      </c>
      <c r="M1079" s="1" t="s">
        <v>100</v>
      </c>
      <c r="N1079">
        <v>8.02074146909788E-4</v>
      </c>
    </row>
    <row r="1080" spans="1:14" x14ac:dyDescent="0.25">
      <c r="A1080" s="1" t="s">
        <v>60</v>
      </c>
      <c r="B1080">
        <v>1.148358E-2</v>
      </c>
      <c r="C1080">
        <f>B1080/((3*B$16)+2*B$5)</f>
        <v>7.5555336241438519E-5</v>
      </c>
      <c r="D1080">
        <f>C1080*3</f>
        <v>2.2666600872431556E-4</v>
      </c>
      <c r="F1080" s="1"/>
      <c r="M1080" s="1" t="s">
        <v>101</v>
      </c>
      <c r="N1080">
        <v>2.7133001303468546E-2</v>
      </c>
    </row>
    <row r="1081" spans="1:14" x14ac:dyDescent="0.25">
      <c r="A1081" s="1" t="s">
        <v>61</v>
      </c>
      <c r="B1081">
        <v>0.4650552</v>
      </c>
      <c r="C1081">
        <f>B1081/((B$16)+B$6)</f>
        <v>6.4731251043928517E-3</v>
      </c>
      <c r="D1081">
        <f t="shared" ref="D1081:D1086" si="57">C1081*1</f>
        <v>6.4731251043928517E-3</v>
      </c>
      <c r="F1081" s="1" t="s">
        <v>115</v>
      </c>
      <c r="M1081" s="1" t="s">
        <v>102</v>
      </c>
      <c r="N1081">
        <v>0</v>
      </c>
    </row>
    <row r="1082" spans="1:14" x14ac:dyDescent="0.25">
      <c r="A1082" s="1" t="s">
        <v>62</v>
      </c>
      <c r="B1082">
        <v>0</v>
      </c>
      <c r="C1082">
        <f>B1082/((B$16)+B$7)</f>
        <v>0</v>
      </c>
      <c r="D1082">
        <f t="shared" si="57"/>
        <v>0</v>
      </c>
      <c r="M1082" s="1" t="s">
        <v>103</v>
      </c>
      <c r="N1082">
        <v>1.3244375770771318E-2</v>
      </c>
    </row>
    <row r="1083" spans="1:14" x14ac:dyDescent="0.25">
      <c r="A1083" s="1" t="s">
        <v>63</v>
      </c>
      <c r="B1083">
        <v>7.330354E-2</v>
      </c>
      <c r="C1083">
        <f>B1083/((B$16)+B$8)</f>
        <v>1.8187658793171893E-3</v>
      </c>
      <c r="D1083">
        <f t="shared" si="57"/>
        <v>1.8187658793171893E-3</v>
      </c>
      <c r="M1083" s="1" t="s">
        <v>104</v>
      </c>
      <c r="N1083">
        <v>3.6418291526628148</v>
      </c>
    </row>
    <row r="1084" spans="1:14" x14ac:dyDescent="0.25">
      <c r="A1084" s="1" t="s">
        <v>64</v>
      </c>
      <c r="B1084">
        <v>52.784999999999997</v>
      </c>
      <c r="C1084">
        <f>B1084/((B$16)+B$9)</f>
        <v>0.94129500508229735</v>
      </c>
      <c r="D1084">
        <f t="shared" si="57"/>
        <v>0.94129500508229735</v>
      </c>
      <c r="M1084" s="1" t="s">
        <v>105</v>
      </c>
      <c r="N1084">
        <v>4.7430605276258898E-2</v>
      </c>
    </row>
    <row r="1085" spans="1:14" x14ac:dyDescent="0.25">
      <c r="A1085" s="1" t="s">
        <v>65</v>
      </c>
      <c r="B1085">
        <v>0.20723349999999999</v>
      </c>
      <c r="C1085">
        <f>B1085/((B$16)+2*B$10)</f>
        <v>3.3436083189467398E-3</v>
      </c>
      <c r="D1085">
        <f t="shared" si="57"/>
        <v>3.3436083189467398E-3</v>
      </c>
      <c r="M1085" s="1" t="s">
        <v>106</v>
      </c>
      <c r="N1085">
        <v>9.9689406787538751E-4</v>
      </c>
    </row>
    <row r="1086" spans="1:14" x14ac:dyDescent="0.25">
      <c r="A1086" s="1" t="s">
        <v>66</v>
      </c>
      <c r="B1086">
        <v>1.3952910000000001E-2</v>
      </c>
      <c r="C1086">
        <f>B1086/((B$16)+2*B$11)</f>
        <v>1.4811534664501132E-4</v>
      </c>
      <c r="D1086">
        <f t="shared" si="57"/>
        <v>1.4811534664501132E-4</v>
      </c>
      <c r="M1086" s="1" t="s">
        <v>107</v>
      </c>
      <c r="N1086">
        <v>3.2833476212215422</v>
      </c>
    </row>
    <row r="1087" spans="1:14" x14ac:dyDescent="0.25">
      <c r="A1087" s="1" t="s">
        <v>67</v>
      </c>
      <c r="B1087">
        <v>38.444490000000002</v>
      </c>
      <c r="C1087">
        <f>B1087/((5*B$16)+(2*B$12))</f>
        <v>0.27084456436738691</v>
      </c>
      <c r="D1087">
        <f>C1087*5</f>
        <v>1.3542228218369345</v>
      </c>
      <c r="M1087" s="1" t="s">
        <v>68</v>
      </c>
      <c r="N1087">
        <v>4.0981084213157389E-3</v>
      </c>
    </row>
    <row r="1088" spans="1:14" x14ac:dyDescent="0.25">
      <c r="A1088" s="1" t="s">
        <v>68</v>
      </c>
      <c r="B1088">
        <v>8.2428899999999999E-2</v>
      </c>
      <c r="C1088">
        <f>B1088/((0)+B$13)</f>
        <v>2.57542023370618E-3</v>
      </c>
      <c r="D1088">
        <f>C1088*0</f>
        <v>0</v>
      </c>
      <c r="M1088" s="1" t="s">
        <v>208</v>
      </c>
      <c r="N1088">
        <f>SUM(N1076:N1087)</f>
        <v>7.0595790393994537</v>
      </c>
    </row>
    <row r="1089" spans="1:17" x14ac:dyDescent="0.25">
      <c r="A1089" s="1" t="s">
        <v>69</v>
      </c>
      <c r="B1089">
        <v>5.4942140000000004</v>
      </c>
      <c r="C1089">
        <f>B1089/((0)+B$14)</f>
        <v>0.15498488011283498</v>
      </c>
      <c r="D1089">
        <v>0.15498488011283498</v>
      </c>
      <c r="M1089" s="1" t="s">
        <v>69</v>
      </c>
      <c r="N1089">
        <v>0.83627064999038148</v>
      </c>
    </row>
    <row r="1090" spans="1:17" x14ac:dyDescent="0.25">
      <c r="A1090" s="1" t="s">
        <v>70</v>
      </c>
      <c r="B1090">
        <v>0.46746280000000001</v>
      </c>
      <c r="C1090">
        <f>B1090/((0)+B$15)</f>
        <v>2.4605895357406041E-2</v>
      </c>
      <c r="D1090">
        <v>2.4605895357406041E-2</v>
      </c>
      <c r="M1090" s="1" t="s">
        <v>209</v>
      </c>
      <c r="N1090">
        <v>0.13276900359023586</v>
      </c>
    </row>
    <row r="1091" spans="1:17" x14ac:dyDescent="0.25">
      <c r="A1091" s="1" t="s">
        <v>71</v>
      </c>
      <c r="B1091">
        <f>(16/(2*B$15))*B1090</f>
        <v>0.19684716285924833</v>
      </c>
      <c r="M1091" s="1" t="s">
        <v>210</v>
      </c>
      <c r="N1091">
        <f>SUM(N1089:N1090)</f>
        <v>0.96903965358061739</v>
      </c>
    </row>
    <row r="1092" spans="1:17" x14ac:dyDescent="0.25">
      <c r="A1092" s="1" t="s">
        <v>72</v>
      </c>
      <c r="B1092">
        <f>(16/(2*B$14))*B1089</f>
        <v>1.2398790409026799</v>
      </c>
      <c r="M1092" s="1" t="s">
        <v>211</v>
      </c>
      <c r="N1092">
        <f>1-(N1089+N1090)</f>
        <v>3.0960346419382612E-2</v>
      </c>
    </row>
    <row r="1093" spans="1:17" x14ac:dyDescent="0.25">
      <c r="A1093" s="1" t="s">
        <v>73</v>
      </c>
      <c r="B1093" s="8">
        <f>SUM(B1077:B1092)</f>
        <v>99.851181653761927</v>
      </c>
      <c r="C1093">
        <f>SUM(C1077:C1090)</f>
        <v>1.4116795492113088</v>
      </c>
      <c r="D1093">
        <f>SUM(D1077:D1090)</f>
        <v>2.4990673638471943</v>
      </c>
    </row>
    <row r="1094" spans="1:17" x14ac:dyDescent="0.25">
      <c r="A1094" s="1"/>
      <c r="C1094">
        <f>(C1089+C1090)/2</f>
        <v>8.979538773512051E-2</v>
      </c>
      <c r="D1094">
        <f>(D1089+D1090)/2</f>
        <v>8.979538773512051E-2</v>
      </c>
    </row>
    <row r="1095" spans="1:17" x14ac:dyDescent="0.25">
      <c r="A1095" s="1" t="s">
        <v>111</v>
      </c>
      <c r="C1095">
        <f>C1093-C1094</f>
        <v>1.3218841614761883</v>
      </c>
      <c r="D1095">
        <f>D1093-D1094</f>
        <v>2.4092719761120738</v>
      </c>
    </row>
    <row r="1097" spans="1:17" s="6" customFormat="1" x14ac:dyDescent="0.25">
      <c r="A1097" s="5" t="s">
        <v>164</v>
      </c>
      <c r="M1097" s="5" t="s">
        <v>212</v>
      </c>
      <c r="Q1097" s="5" t="s">
        <v>214</v>
      </c>
    </row>
    <row r="1098" spans="1:17" x14ac:dyDescent="0.25">
      <c r="B1098" s="1" t="s">
        <v>55</v>
      </c>
      <c r="C1098" s="1" t="s">
        <v>110</v>
      </c>
      <c r="D1098" s="1" t="s">
        <v>56</v>
      </c>
      <c r="F1098" s="1" t="s">
        <v>112</v>
      </c>
      <c r="I1098">
        <f>13/D1117</f>
        <v>5.3228521853725352</v>
      </c>
      <c r="M1098" s="1" t="s">
        <v>97</v>
      </c>
      <c r="N1098">
        <v>2.818792180789538E-2</v>
      </c>
      <c r="Q1098">
        <v>0.40831494108151672</v>
      </c>
    </row>
    <row r="1099" spans="1:17" x14ac:dyDescent="0.25">
      <c r="A1099" s="1" t="s">
        <v>57</v>
      </c>
      <c r="B1099">
        <v>0.25890069999999998</v>
      </c>
      <c r="C1099">
        <f>B1099/((2*B$16)+B$2)</f>
        <v>4.3090508130419584E-3</v>
      </c>
      <c r="D1099">
        <f>C1099*2</f>
        <v>8.6181016260839169E-3</v>
      </c>
      <c r="F1099" s="1"/>
      <c r="M1099" s="1" t="s">
        <v>98</v>
      </c>
      <c r="N1099">
        <v>0</v>
      </c>
    </row>
    <row r="1100" spans="1:17" x14ac:dyDescent="0.25">
      <c r="A1100" s="1" t="s">
        <v>58</v>
      </c>
      <c r="B1100">
        <v>0</v>
      </c>
      <c r="C1100">
        <f>B1100/((2*B$16)+B$3)</f>
        <v>0</v>
      </c>
      <c r="D1100">
        <f>C1100*2</f>
        <v>0</v>
      </c>
      <c r="F1100" s="1" t="s">
        <v>113</v>
      </c>
      <c r="I1100" s="2">
        <f>D1112*I1098</f>
        <v>0.20877743163426682</v>
      </c>
      <c r="M1100" s="1" t="s">
        <v>99</v>
      </c>
      <c r="N1100">
        <v>6.3257577343549722E-3</v>
      </c>
    </row>
    <row r="1101" spans="1:17" x14ac:dyDescent="0.25">
      <c r="A1101" s="1" t="s">
        <v>59</v>
      </c>
      <c r="B1101">
        <v>4.8173250000000001E-2</v>
      </c>
      <c r="C1101">
        <f>B1101/((3*B$16)+2*B$4)</f>
        <v>4.7246741401123959E-4</v>
      </c>
      <c r="D1101">
        <f>C1101*3</f>
        <v>1.4174022420337187E-3</v>
      </c>
      <c r="F1101" s="1" t="s">
        <v>114</v>
      </c>
      <c r="I1101" s="2">
        <f>D1111*I1098</f>
        <v>0.76657690135526435</v>
      </c>
      <c r="M1101" s="1" t="s">
        <v>100</v>
      </c>
      <c r="N1101">
        <v>0</v>
      </c>
    </row>
    <row r="1102" spans="1:17" x14ac:dyDescent="0.25">
      <c r="A1102" s="1" t="s">
        <v>60</v>
      </c>
      <c r="B1102">
        <v>0</v>
      </c>
      <c r="C1102">
        <f>B1102/((3*B$16)+2*B$5)</f>
        <v>0</v>
      </c>
      <c r="D1102">
        <f>C1102*3</f>
        <v>0</v>
      </c>
      <c r="F1102" s="1"/>
      <c r="M1102" s="1" t="s">
        <v>101</v>
      </c>
      <c r="N1102">
        <v>3.6187427135261768E-2</v>
      </c>
    </row>
    <row r="1103" spans="1:17" x14ac:dyDescent="0.25">
      <c r="A1103" s="1" t="s">
        <v>61</v>
      </c>
      <c r="B1103">
        <v>0.61863860000000004</v>
      </c>
      <c r="C1103">
        <f>B1103/((B$16)+B$6)</f>
        <v>8.6108596403318312E-3</v>
      </c>
      <c r="D1103">
        <f t="shared" ref="D1103:D1108" si="58">C1103*1</f>
        <v>8.6108596403318312E-3</v>
      </c>
      <c r="F1103" s="1" t="s">
        <v>115</v>
      </c>
      <c r="M1103" s="1" t="s">
        <v>102</v>
      </c>
      <c r="N1103">
        <v>0</v>
      </c>
    </row>
    <row r="1104" spans="1:17" x14ac:dyDescent="0.25">
      <c r="A1104" s="1" t="s">
        <v>62</v>
      </c>
      <c r="B1104">
        <v>0</v>
      </c>
      <c r="C1104">
        <f>B1104/((B$16)+B$7)</f>
        <v>0</v>
      </c>
      <c r="D1104">
        <f t="shared" si="58"/>
        <v>0</v>
      </c>
      <c r="M1104" s="1" t="s">
        <v>103</v>
      </c>
      <c r="N1104">
        <v>1.3278712675473264E-2</v>
      </c>
    </row>
    <row r="1105" spans="1:14" x14ac:dyDescent="0.25">
      <c r="A1105" s="1" t="s">
        <v>63</v>
      </c>
      <c r="B1105">
        <v>7.7080140000000005E-2</v>
      </c>
      <c r="C1105">
        <f>B1105/((B$16)+B$8)</f>
        <v>1.9124687375942835E-3</v>
      </c>
      <c r="D1105">
        <f t="shared" si="58"/>
        <v>1.9124687375942835E-3</v>
      </c>
      <c r="M1105" s="1" t="s">
        <v>104</v>
      </c>
      <c r="N1105">
        <v>3.6838099109492206</v>
      </c>
    </row>
    <row r="1106" spans="1:14" x14ac:dyDescent="0.25">
      <c r="A1106" s="1" t="s">
        <v>64</v>
      </c>
      <c r="B1106">
        <v>52.799500000000002</v>
      </c>
      <c r="C1106">
        <f>B1106/((B$16)+B$9)</f>
        <v>0.94155357811580498</v>
      </c>
      <c r="D1106">
        <f t="shared" si="58"/>
        <v>0.94155357811580498</v>
      </c>
      <c r="M1106" s="1" t="s">
        <v>105</v>
      </c>
      <c r="N1106">
        <v>6.0654340426552551E-2</v>
      </c>
    </row>
    <row r="1107" spans="1:14" x14ac:dyDescent="0.25">
      <c r="A1107" s="1" t="s">
        <v>65</v>
      </c>
      <c r="B1107">
        <v>0.28186309999999998</v>
      </c>
      <c r="C1107">
        <f>B1107/((B$16)+2*B$10)</f>
        <v>4.5477193888252467E-3</v>
      </c>
      <c r="D1107">
        <f t="shared" si="58"/>
        <v>4.5477193888252467E-3</v>
      </c>
      <c r="M1107" s="1" t="s">
        <v>106</v>
      </c>
      <c r="N1107">
        <v>0</v>
      </c>
    </row>
    <row r="1108" spans="1:14" x14ac:dyDescent="0.25">
      <c r="A1108" s="1" t="s">
        <v>66</v>
      </c>
      <c r="B1108">
        <v>0</v>
      </c>
      <c r="C1108">
        <f>B1108/((B$16)+2*B$11)</f>
        <v>0</v>
      </c>
      <c r="D1108">
        <f t="shared" si="58"/>
        <v>0</v>
      </c>
      <c r="M1108" s="1" t="s">
        <v>107</v>
      </c>
      <c r="N1108">
        <v>3.2736952420062471</v>
      </c>
    </row>
    <row r="1109" spans="1:14" x14ac:dyDescent="0.25">
      <c r="A1109" s="1" t="s">
        <v>67</v>
      </c>
      <c r="B1109">
        <v>39.290390000000002</v>
      </c>
      <c r="C1109">
        <f>B1109/((5*B$16)+(2*B$12))</f>
        <v>0.27680399878824596</v>
      </c>
      <c r="D1109">
        <f>C1109*5</f>
        <v>1.3840199939412299</v>
      </c>
      <c r="M1109" s="1" t="s">
        <v>68</v>
      </c>
      <c r="N1109">
        <v>2.3758294743645753E-3</v>
      </c>
    </row>
    <row r="1110" spans="1:14" x14ac:dyDescent="0.25">
      <c r="A1110" s="1" t="s">
        <v>68</v>
      </c>
      <c r="B1110">
        <v>4.9750099999999998E-2</v>
      </c>
      <c r="C1110">
        <f>B1110/((0)+B$13)</f>
        <v>1.5543991751546585E-3</v>
      </c>
      <c r="D1110">
        <f>C1110*0</f>
        <v>0</v>
      </c>
      <c r="M1110" s="1" t="s">
        <v>208</v>
      </c>
      <c r="N1110">
        <f>SUM(N1098:N1109)</f>
        <v>7.1045151422093697</v>
      </c>
    </row>
    <row r="1111" spans="1:14" x14ac:dyDescent="0.25">
      <c r="A1111" s="1" t="s">
        <v>69</v>
      </c>
      <c r="B1111">
        <v>5.1053740000000003</v>
      </c>
      <c r="C1111">
        <f>B1111/((0)+B$14)</f>
        <v>0.14401619181946404</v>
      </c>
      <c r="D1111">
        <v>0.14401619181946404</v>
      </c>
      <c r="M1111" s="1" t="s">
        <v>69</v>
      </c>
      <c r="N1111">
        <v>0.76657690135526435</v>
      </c>
    </row>
    <row r="1112" spans="1:14" x14ac:dyDescent="0.25">
      <c r="A1112" s="1" t="s">
        <v>70</v>
      </c>
      <c r="B1112">
        <v>0.74515569999999998</v>
      </c>
      <c r="C1112">
        <f>B1112/((0)+B$15)</f>
        <v>3.9222849773660383E-2</v>
      </c>
      <c r="D1112">
        <v>3.9222849773660383E-2</v>
      </c>
      <c r="M1112" s="1" t="s">
        <v>209</v>
      </c>
      <c r="N1112">
        <v>0.20877743163426682</v>
      </c>
    </row>
    <row r="1113" spans="1:14" x14ac:dyDescent="0.25">
      <c r="A1113" s="1" t="s">
        <v>71</v>
      </c>
      <c r="B1113">
        <f>(16/(2*B$15))*B1112</f>
        <v>0.31378279818928306</v>
      </c>
      <c r="M1113" s="1" t="s">
        <v>210</v>
      </c>
      <c r="N1113">
        <f>SUM(N1111:N1112)</f>
        <v>0.97535433298953111</v>
      </c>
    </row>
    <row r="1114" spans="1:14" x14ac:dyDescent="0.25">
      <c r="A1114" s="1" t="s">
        <v>72</v>
      </c>
      <c r="B1114">
        <f>(16/(2*B$14))*B1111</f>
        <v>1.1521295345557123</v>
      </c>
      <c r="M1114" s="1" t="s">
        <v>211</v>
      </c>
      <c r="N1114">
        <f>1-(N1111+N1112)</f>
        <v>2.4645667010468886E-2</v>
      </c>
    </row>
    <row r="1115" spans="1:14" x14ac:dyDescent="0.25">
      <c r="A1115" s="1" t="s">
        <v>73</v>
      </c>
      <c r="B1115" s="8">
        <f>SUM(B1099:B1114)</f>
        <v>100.740737922745</v>
      </c>
      <c r="C1115">
        <f>SUM(C1099:C1112)</f>
        <v>1.4230035836661348</v>
      </c>
      <c r="D1115">
        <f>SUM(D1099:D1112)</f>
        <v>2.5339191652850284</v>
      </c>
    </row>
    <row r="1116" spans="1:14" x14ac:dyDescent="0.25">
      <c r="A1116" s="1"/>
      <c r="C1116">
        <f>(C1111+C1112)/2</f>
        <v>9.1619520796562215E-2</v>
      </c>
      <c r="D1116">
        <f>(D1111+D1112)/2</f>
        <v>9.1619520796562215E-2</v>
      </c>
    </row>
    <row r="1117" spans="1:14" x14ac:dyDescent="0.25">
      <c r="A1117" s="1" t="s">
        <v>111</v>
      </c>
      <c r="C1117">
        <f>C1115-C1116</f>
        <v>1.3313840628695726</v>
      </c>
      <c r="D1117">
        <f>D1115-D1116</f>
        <v>2.4422996444884664</v>
      </c>
    </row>
    <row r="1119" spans="1:14" s="6" customFormat="1" x14ac:dyDescent="0.25">
      <c r="A1119" s="5" t="s">
        <v>165</v>
      </c>
      <c r="M1119" s="5" t="s">
        <v>212</v>
      </c>
    </row>
    <row r="1120" spans="1:14" x14ac:dyDescent="0.25">
      <c r="B1120" s="1" t="s">
        <v>55</v>
      </c>
      <c r="C1120" s="1" t="s">
        <v>110</v>
      </c>
      <c r="D1120" s="1" t="s">
        <v>56</v>
      </c>
      <c r="F1120" s="1" t="s">
        <v>112</v>
      </c>
      <c r="I1120">
        <f>13/D1139</f>
        <v>5.2886627081869664</v>
      </c>
      <c r="M1120" s="1" t="s">
        <v>97</v>
      </c>
      <c r="N1120">
        <v>2.0846268824868782E-2</v>
      </c>
    </row>
    <row r="1121" spans="1:14" x14ac:dyDescent="0.25">
      <c r="A1121" s="1" t="s">
        <v>57</v>
      </c>
      <c r="B1121">
        <v>0.18952459999999999</v>
      </c>
      <c r="C1121">
        <f>B1121/((2*B$16)+B$2)</f>
        <v>3.1543797746450743E-3</v>
      </c>
      <c r="D1121">
        <f>C1121*2</f>
        <v>6.3087595492901487E-3</v>
      </c>
      <c r="F1121" s="1"/>
      <c r="M1121" s="1" t="s">
        <v>98</v>
      </c>
      <c r="N1121">
        <v>0</v>
      </c>
    </row>
    <row r="1122" spans="1:14" x14ac:dyDescent="0.25">
      <c r="A1122" s="1" t="s">
        <v>58</v>
      </c>
      <c r="B1122">
        <v>0</v>
      </c>
      <c r="C1122">
        <f>B1122/((2*B$16)+B$3)</f>
        <v>0</v>
      </c>
      <c r="D1122">
        <f>C1122*2</f>
        <v>0</v>
      </c>
      <c r="F1122" s="1" t="s">
        <v>113</v>
      </c>
      <c r="I1122" s="2">
        <f>D1134*I1120</f>
        <v>0.11926379814916818</v>
      </c>
      <c r="M1122" s="1" t="s">
        <v>99</v>
      </c>
      <c r="N1122">
        <v>0</v>
      </c>
    </row>
    <row r="1123" spans="1:14" x14ac:dyDescent="0.25">
      <c r="A1123" s="1" t="s">
        <v>59</v>
      </c>
      <c r="B1123">
        <v>1.8378019999999999E-3</v>
      </c>
      <c r="C1123">
        <f>B1123/((3*B$16)+2*B$4)</f>
        <v>1.8024558409587978E-5</v>
      </c>
      <c r="D1123">
        <f>C1123*3</f>
        <v>5.407367522876393E-5</v>
      </c>
      <c r="F1123" s="1" t="s">
        <v>114</v>
      </c>
      <c r="I1123" s="2">
        <f>D1133*I1120</f>
        <v>0.73478635812003812</v>
      </c>
      <c r="M1123" s="1" t="s">
        <v>100</v>
      </c>
      <c r="N1123">
        <v>5.7030263115926553E-3</v>
      </c>
    </row>
    <row r="1124" spans="1:14" x14ac:dyDescent="0.25">
      <c r="A1124" s="1" t="s">
        <v>60</v>
      </c>
      <c r="B1124">
        <v>0.1115294</v>
      </c>
      <c r="C1124">
        <f>B1124/((3*B$16)+2*B$5)</f>
        <v>7.3379915651790588E-4</v>
      </c>
      <c r="D1124">
        <f>C1124*3</f>
        <v>2.2013974695537179E-3</v>
      </c>
      <c r="F1124" s="1"/>
      <c r="M1124" s="1" t="s">
        <v>101</v>
      </c>
      <c r="N1124">
        <v>3.0838374265625978E-2</v>
      </c>
    </row>
    <row r="1125" spans="1:14" x14ac:dyDescent="0.25">
      <c r="A1125" s="1" t="s">
        <v>61</v>
      </c>
      <c r="B1125">
        <v>0.54778190000000004</v>
      </c>
      <c r="C1125">
        <f>B1125/((B$16)+B$6)</f>
        <v>7.6246019152608445E-3</v>
      </c>
      <c r="D1125">
        <f t="shared" ref="D1125:D1130" si="59">C1125*1</f>
        <v>7.6246019152608445E-3</v>
      </c>
      <c r="F1125" s="1" t="s">
        <v>115</v>
      </c>
      <c r="M1125" s="1" t="s">
        <v>102</v>
      </c>
      <c r="N1125">
        <v>0</v>
      </c>
    </row>
    <row r="1126" spans="1:14" x14ac:dyDescent="0.25">
      <c r="A1126" s="1" t="s">
        <v>62</v>
      </c>
      <c r="B1126">
        <v>0</v>
      </c>
      <c r="C1126">
        <f>B1126/((B$16)+B$7)</f>
        <v>0</v>
      </c>
      <c r="D1126">
        <f t="shared" si="59"/>
        <v>0</v>
      </c>
      <c r="M1126" s="1" t="s">
        <v>103</v>
      </c>
      <c r="N1126">
        <v>8.7339259751259102E-4</v>
      </c>
    </row>
    <row r="1127" spans="1:14" x14ac:dyDescent="0.25">
      <c r="A1127" s="1" t="s">
        <v>63</v>
      </c>
      <c r="B1127">
        <v>1.730246E-3</v>
      </c>
      <c r="C1127">
        <f>B1127/((B$16)+B$8)</f>
        <v>4.2929882890035727E-5</v>
      </c>
      <c r="D1127">
        <f t="shared" si="59"/>
        <v>4.2929882890035727E-5</v>
      </c>
      <c r="M1127" s="1" t="s">
        <v>104</v>
      </c>
      <c r="N1127">
        <v>3.7721416924856315</v>
      </c>
    </row>
    <row r="1128" spans="1:14" x14ac:dyDescent="0.25">
      <c r="A1128" s="1" t="s">
        <v>64</v>
      </c>
      <c r="B1128">
        <v>53.397460000000002</v>
      </c>
      <c r="C1128">
        <f>B1128/((B$16)+B$9)</f>
        <v>0.95221677336519428</v>
      </c>
      <c r="D1128">
        <f t="shared" si="59"/>
        <v>0.95221677336519428</v>
      </c>
      <c r="M1128" s="1" t="s">
        <v>105</v>
      </c>
      <c r="N1128">
        <v>5.6302101934954149E-2</v>
      </c>
    </row>
    <row r="1129" spans="1:14" x14ac:dyDescent="0.25">
      <c r="A1129" s="1" t="s">
        <v>65</v>
      </c>
      <c r="B1129">
        <v>0.26651380000000002</v>
      </c>
      <c r="C1129">
        <f>B1129/((B$16)+2*B$10)</f>
        <v>4.3000661514383904E-3</v>
      </c>
      <c r="D1129">
        <f t="shared" si="59"/>
        <v>4.3000661514383904E-3</v>
      </c>
      <c r="M1129" s="1" t="s">
        <v>106</v>
      </c>
      <c r="N1129">
        <v>1.1669568548032172E-4</v>
      </c>
    </row>
    <row r="1130" spans="1:14" x14ac:dyDescent="0.25">
      <c r="A1130" s="1" t="s">
        <v>66</v>
      </c>
      <c r="B1130">
        <v>3.087195E-3</v>
      </c>
      <c r="C1130">
        <f>B1130/((B$16)+2*B$11)</f>
        <v>3.2771727015063218E-5</v>
      </c>
      <c r="D1130">
        <f t="shared" si="59"/>
        <v>3.2771727015063218E-5</v>
      </c>
      <c r="M1130" s="1" t="s">
        <v>107</v>
      </c>
      <c r="N1130">
        <v>3.2514654626380097</v>
      </c>
    </row>
    <row r="1131" spans="1:14" x14ac:dyDescent="0.25">
      <c r="A1131" s="1" t="s">
        <v>67</v>
      </c>
      <c r="B1131">
        <v>39.87359</v>
      </c>
      <c r="C1131">
        <f>B1131/((5*B$16)+(2*B$12))</f>
        <v>0.28091269030526334</v>
      </c>
      <c r="D1131">
        <f>C1131*5</f>
        <v>1.4045634515263168</v>
      </c>
      <c r="M1131" s="1" t="s">
        <v>68</v>
      </c>
      <c r="N1131">
        <v>0</v>
      </c>
    </row>
    <row r="1132" spans="1:14" x14ac:dyDescent="0.25">
      <c r="A1132" s="1" t="s">
        <v>68</v>
      </c>
      <c r="B1132">
        <v>0</v>
      </c>
      <c r="C1132">
        <f>B1132/((0)+B$13)</f>
        <v>0</v>
      </c>
      <c r="D1132">
        <f>C1132*0</f>
        <v>0</v>
      </c>
      <c r="M1132" s="1" t="s">
        <v>208</v>
      </c>
      <c r="N1132">
        <f>SUM(N1120:N1131)</f>
        <v>7.1382870147436757</v>
      </c>
    </row>
    <row r="1133" spans="1:14" x14ac:dyDescent="0.25">
      <c r="A1133" s="1" t="s">
        <v>69</v>
      </c>
      <c r="B1133">
        <v>4.9252859999999998</v>
      </c>
      <c r="C1133">
        <f>B1133/((0)+B$14)</f>
        <v>0.13893613540197461</v>
      </c>
      <c r="D1133">
        <v>0.13893613540197461</v>
      </c>
      <c r="M1133" s="1" t="s">
        <v>69</v>
      </c>
      <c r="N1133">
        <v>0.73478635812003812</v>
      </c>
    </row>
    <row r="1134" spans="1:14" x14ac:dyDescent="0.25">
      <c r="A1134" s="1" t="s">
        <v>70</v>
      </c>
      <c r="B1134">
        <v>0.42842089999999999</v>
      </c>
      <c r="C1134">
        <f>B1134/((0)+B$15)</f>
        <v>2.2550842193915146E-2</v>
      </c>
      <c r="D1134">
        <v>2.2550842193915146E-2</v>
      </c>
      <c r="M1134" s="1" t="s">
        <v>209</v>
      </c>
      <c r="N1134">
        <v>0.11926379814916818</v>
      </c>
    </row>
    <row r="1135" spans="1:14" x14ac:dyDescent="0.25">
      <c r="A1135" s="1" t="s">
        <v>71</v>
      </c>
      <c r="B1135">
        <f>(16/(2*B$15))*B1134</f>
        <v>0.18040673755132119</v>
      </c>
      <c r="M1135" s="1" t="s">
        <v>210</v>
      </c>
      <c r="N1135">
        <f>SUM(N1133:N1134)</f>
        <v>0.85405015626920633</v>
      </c>
    </row>
    <row r="1136" spans="1:14" x14ac:dyDescent="0.25">
      <c r="A1136" s="1" t="s">
        <v>72</v>
      </c>
      <c r="B1136">
        <f>(16/(2*B$14))*B1133</f>
        <v>1.1114890832157969</v>
      </c>
      <c r="M1136" s="1" t="s">
        <v>211</v>
      </c>
      <c r="N1136">
        <f>1-(N1133+N1134)</f>
        <v>0.14594984373079367</v>
      </c>
    </row>
    <row r="1137" spans="1:14" x14ac:dyDescent="0.25">
      <c r="A1137" s="1" t="s">
        <v>73</v>
      </c>
      <c r="B1137" s="8">
        <f>SUM(B1121:B1136)</f>
        <v>101.03865766376714</v>
      </c>
      <c r="C1137">
        <f>SUM(C1121:C1134)</f>
        <v>1.4105230144325243</v>
      </c>
      <c r="D1137">
        <f>SUM(D1121:D1134)</f>
        <v>2.5388318028580783</v>
      </c>
    </row>
    <row r="1138" spans="1:14" x14ac:dyDescent="0.25">
      <c r="A1138" s="1"/>
      <c r="C1138">
        <f>(C1133+C1134)/2</f>
        <v>8.0743488797944879E-2</v>
      </c>
      <c r="D1138">
        <f>(D1133+D1134)/2</f>
        <v>8.0743488797944879E-2</v>
      </c>
    </row>
    <row r="1139" spans="1:14" x14ac:dyDescent="0.25">
      <c r="A1139" s="1" t="s">
        <v>111</v>
      </c>
      <c r="C1139">
        <f>C1137-C1138</f>
        <v>1.3297795256345795</v>
      </c>
      <c r="D1139">
        <f>D1137-D1138</f>
        <v>2.4580883140601335</v>
      </c>
    </row>
    <row r="1141" spans="1:14" s="6" customFormat="1" x14ac:dyDescent="0.25">
      <c r="A1141" s="5" t="s">
        <v>166</v>
      </c>
      <c r="M1141" s="5" t="s">
        <v>212</v>
      </c>
    </row>
    <row r="1142" spans="1:14" x14ac:dyDescent="0.25">
      <c r="B1142" s="1" t="s">
        <v>55</v>
      </c>
      <c r="C1142" s="1" t="s">
        <v>110</v>
      </c>
      <c r="D1142" s="1" t="s">
        <v>56</v>
      </c>
      <c r="F1142" s="1" t="s">
        <v>112</v>
      </c>
      <c r="I1142">
        <f>13/D1161</f>
        <v>5.3168187191879728</v>
      </c>
      <c r="M1142" s="1" t="s">
        <v>97</v>
      </c>
      <c r="N1142">
        <v>2.4892681133090681E-2</v>
      </c>
    </row>
    <row r="1143" spans="1:14" x14ac:dyDescent="0.25">
      <c r="A1143" s="1" t="s">
        <v>57</v>
      </c>
      <c r="B1143">
        <v>0.2348431</v>
      </c>
      <c r="C1143">
        <f>B1143/((2*B$16)+B$2)</f>
        <v>3.9086447081537207E-3</v>
      </c>
      <c r="D1143">
        <f>C1143*2</f>
        <v>7.8172894163074415E-3</v>
      </c>
      <c r="F1143" s="1"/>
      <c r="M1143" s="1" t="s">
        <v>98</v>
      </c>
      <c r="N1143">
        <v>0</v>
      </c>
    </row>
    <row r="1144" spans="1:14" x14ac:dyDescent="0.25">
      <c r="A1144" s="1" t="s">
        <v>58</v>
      </c>
      <c r="B1144">
        <v>0</v>
      </c>
      <c r="C1144">
        <f>B1144/((2*B$16)+B$3)</f>
        <v>0</v>
      </c>
      <c r="D1144">
        <f>C1144*2</f>
        <v>0</v>
      </c>
      <c r="F1144" s="1" t="s">
        <v>113</v>
      </c>
      <c r="I1144" s="2">
        <f>D1156*I1142</f>
        <v>0.11214852089803591</v>
      </c>
      <c r="M1144" s="1" t="s">
        <v>99</v>
      </c>
      <c r="N1144">
        <v>6.497915864192255E-3</v>
      </c>
    </row>
    <row r="1145" spans="1:14" x14ac:dyDescent="0.25">
      <c r="A1145" s="1" t="s">
        <v>59</v>
      </c>
      <c r="B1145">
        <v>6.1915369999999997E-2</v>
      </c>
      <c r="C1145">
        <f>B1145/((3*B$16)+2*B$4)</f>
        <v>6.0724561351889451E-4</v>
      </c>
      <c r="D1145">
        <f>C1145*3</f>
        <v>1.8217368405566835E-3</v>
      </c>
      <c r="F1145" s="1" t="s">
        <v>114</v>
      </c>
      <c r="I1145" s="2">
        <f>D1155*I1142</f>
        <v>0.79373534319228178</v>
      </c>
      <c r="M1145" s="1" t="s">
        <v>100</v>
      </c>
      <c r="N1145">
        <v>2.5422847937662373E-3</v>
      </c>
    </row>
    <row r="1146" spans="1:14" x14ac:dyDescent="0.25">
      <c r="A1146" s="1" t="s">
        <v>60</v>
      </c>
      <c r="B1146">
        <v>4.405009E-2</v>
      </c>
      <c r="C1146">
        <f>B1146/((3*B$16)+2*B$5)</f>
        <v>2.8982419780378843E-4</v>
      </c>
      <c r="D1146">
        <f>C1146*3</f>
        <v>8.6947259341136523E-4</v>
      </c>
      <c r="F1146" s="1"/>
      <c r="M1146" s="1" t="s">
        <v>101</v>
      </c>
      <c r="N1146">
        <v>3.3608166088794092E-2</v>
      </c>
    </row>
    <row r="1147" spans="1:14" x14ac:dyDescent="0.25">
      <c r="A1147" s="1" t="s">
        <v>61</v>
      </c>
      <c r="B1147">
        <v>0.56982730000000004</v>
      </c>
      <c r="C1147">
        <f>B1147/((B$16)+B$6)</f>
        <v>7.9314528701074569E-3</v>
      </c>
      <c r="D1147">
        <f t="shared" ref="D1147:D1152" si="60">C1147*1</f>
        <v>7.9314528701074569E-3</v>
      </c>
      <c r="F1147" s="1" t="s">
        <v>115</v>
      </c>
      <c r="M1147" s="1" t="s">
        <v>102</v>
      </c>
      <c r="N1147">
        <v>0</v>
      </c>
    </row>
    <row r="1148" spans="1:14" x14ac:dyDescent="0.25">
      <c r="A1148" s="1" t="s">
        <v>62</v>
      </c>
      <c r="B1148">
        <v>0</v>
      </c>
      <c r="C1148">
        <f>B1148/((B$16)+B$7)</f>
        <v>0</v>
      </c>
      <c r="D1148">
        <f t="shared" si="60"/>
        <v>0</v>
      </c>
      <c r="M1148" s="1" t="s">
        <v>103</v>
      </c>
      <c r="N1148">
        <v>6.4612228440612159E-3</v>
      </c>
    </row>
    <row r="1149" spans="1:14" x14ac:dyDescent="0.25">
      <c r="A1149" s="1" t="s">
        <v>63</v>
      </c>
      <c r="B1149">
        <v>3.5812030000000002E-2</v>
      </c>
      <c r="C1149">
        <f>B1149/((B$16)+B$8)</f>
        <v>8.8854778682016669E-4</v>
      </c>
      <c r="D1149">
        <f t="shared" si="60"/>
        <v>8.8854778682016669E-4</v>
      </c>
      <c r="M1149" s="1" t="s">
        <v>104</v>
      </c>
      <c r="N1149">
        <v>3.8746319082297771</v>
      </c>
    </row>
    <row r="1150" spans="1:14" x14ac:dyDescent="0.25">
      <c r="A1150" s="1" t="s">
        <v>64</v>
      </c>
      <c r="B1150">
        <v>52.971780000000003</v>
      </c>
      <c r="C1150">
        <f>B1150/((B$16)+B$9)</f>
        <v>0.9446257824063341</v>
      </c>
      <c r="D1150">
        <f t="shared" si="60"/>
        <v>0.9446257824063341</v>
      </c>
      <c r="M1150" s="1" t="s">
        <v>105</v>
      </c>
      <c r="N1150">
        <v>4.8998187078931263E-2</v>
      </c>
    </row>
    <row r="1151" spans="1:14" x14ac:dyDescent="0.25">
      <c r="A1151" s="1" t="s">
        <v>65</v>
      </c>
      <c r="B1151">
        <v>0.23967060000000001</v>
      </c>
      <c r="C1151">
        <f>B1151/((B$16)+2*B$10)</f>
        <v>3.8669646170477099E-3</v>
      </c>
      <c r="D1151">
        <f t="shared" si="60"/>
        <v>3.8669646170477099E-3</v>
      </c>
      <c r="M1151" s="1" t="s">
        <v>106</v>
      </c>
      <c r="N1151">
        <v>0</v>
      </c>
    </row>
    <row r="1152" spans="1:14" x14ac:dyDescent="0.25">
      <c r="A1152" s="1" t="s">
        <v>66</v>
      </c>
      <c r="B1152">
        <v>0</v>
      </c>
      <c r="C1152">
        <f>B1152/((B$16)+2*B$11)</f>
        <v>0</v>
      </c>
      <c r="D1152">
        <f t="shared" si="60"/>
        <v>0</v>
      </c>
      <c r="M1152" s="1" t="s">
        <v>107</v>
      </c>
      <c r="N1152">
        <v>3.1999648389950828</v>
      </c>
    </row>
    <row r="1153" spans="1:15" x14ac:dyDescent="0.25">
      <c r="A1153" s="1" t="s">
        <v>67</v>
      </c>
      <c r="B1153">
        <v>39.518619999999999</v>
      </c>
      <c r="C1153">
        <f>B1153/((5*B$16)+(2*B$12))</f>
        <v>0.27841189773359726</v>
      </c>
      <c r="D1153">
        <f>C1153*5</f>
        <v>1.3920594886679862</v>
      </c>
      <c r="M1153" s="1" t="s">
        <v>68</v>
      </c>
      <c r="N1153">
        <v>2.4435107608235425E-3</v>
      </c>
    </row>
    <row r="1154" spans="1:15" x14ac:dyDescent="0.25">
      <c r="A1154" s="1" t="s">
        <v>68</v>
      </c>
      <c r="B1154">
        <v>5.236383E-2</v>
      </c>
      <c r="C1154">
        <f>B1154/((0)+B$13)</f>
        <v>1.6360629257014311E-3</v>
      </c>
      <c r="D1154">
        <f>C1154*0</f>
        <v>0</v>
      </c>
      <c r="M1154" s="1" t="s">
        <v>208</v>
      </c>
      <c r="N1154">
        <f>SUM(N1142:N1153)</f>
        <v>7.2000407157885187</v>
      </c>
    </row>
    <row r="1155" spans="1:15" x14ac:dyDescent="0.25">
      <c r="A1155" s="1" t="s">
        <v>69</v>
      </c>
      <c r="B1155">
        <v>5.2922469999999997</v>
      </c>
      <c r="C1155">
        <f>B1155/((0)+B$14)</f>
        <v>0.14928764456981664</v>
      </c>
      <c r="D1155">
        <v>0.14928764456981664</v>
      </c>
      <c r="M1155" s="1" t="s">
        <v>69</v>
      </c>
      <c r="N1155">
        <v>0.79373534319228178</v>
      </c>
    </row>
    <row r="1156" spans="1:15" x14ac:dyDescent="0.25">
      <c r="A1156" s="1" t="s">
        <v>70</v>
      </c>
      <c r="B1156">
        <v>0.40072790000000003</v>
      </c>
      <c r="C1156">
        <f>B1156/((0)+B$15)</f>
        <v>2.1093162438151385E-2</v>
      </c>
      <c r="D1156">
        <v>2.1093162438151385E-2</v>
      </c>
      <c r="M1156" s="1" t="s">
        <v>209</v>
      </c>
      <c r="N1156">
        <v>0.11214852089803591</v>
      </c>
    </row>
    <row r="1157" spans="1:15" x14ac:dyDescent="0.25">
      <c r="A1157" s="1" t="s">
        <v>71</v>
      </c>
      <c r="B1157">
        <f>(16/(2*B$15))*B1156</f>
        <v>0.16874529950521108</v>
      </c>
      <c r="M1157" s="1" t="s">
        <v>210</v>
      </c>
      <c r="N1157">
        <f>SUM(N1155:N1156)</f>
        <v>0.90588386409031774</v>
      </c>
    </row>
    <row r="1158" spans="1:15" x14ac:dyDescent="0.25">
      <c r="A1158" s="1" t="s">
        <v>72</v>
      </c>
      <c r="B1158">
        <f>(16/(2*B$14))*B1155</f>
        <v>1.1943011565585331</v>
      </c>
      <c r="M1158" s="1" t="s">
        <v>211</v>
      </c>
      <c r="N1158">
        <f>1-(N1155+N1156)</f>
        <v>9.4116135909682264E-2</v>
      </c>
    </row>
    <row r="1159" spans="1:15" x14ac:dyDescent="0.25">
      <c r="A1159" s="1" t="s">
        <v>73</v>
      </c>
      <c r="B1159" s="8">
        <f>SUM(B1143:B1158)</f>
        <v>100.78490367606376</v>
      </c>
      <c r="C1159">
        <f>SUM(C1143:C1156)</f>
        <v>1.4125472298670525</v>
      </c>
      <c r="D1159">
        <f>SUM(D1143:D1156)</f>
        <v>2.5302615422065395</v>
      </c>
    </row>
    <row r="1160" spans="1:15" x14ac:dyDescent="0.25">
      <c r="A1160" s="1"/>
      <c r="C1160">
        <f>(C1155+C1156)/2</f>
        <v>8.5190403503984005E-2</v>
      </c>
      <c r="D1160">
        <f>(D1155+D1156)/2</f>
        <v>8.5190403503984005E-2</v>
      </c>
    </row>
    <row r="1161" spans="1:15" x14ac:dyDescent="0.25">
      <c r="A1161" s="1" t="s">
        <v>111</v>
      </c>
      <c r="C1161">
        <f>C1159-C1160</f>
        <v>1.3273568263630684</v>
      </c>
      <c r="D1161">
        <f>D1159-D1160</f>
        <v>2.4450711387025557</v>
      </c>
    </row>
    <row r="1163" spans="1:15" s="6" customFormat="1" x14ac:dyDescent="0.25">
      <c r="A1163" s="5" t="s">
        <v>167</v>
      </c>
      <c r="M1163" s="5" t="s">
        <v>212</v>
      </c>
    </row>
    <row r="1164" spans="1:15" x14ac:dyDescent="0.25">
      <c r="B1164" s="1" t="s">
        <v>55</v>
      </c>
      <c r="C1164" s="1" t="s">
        <v>110</v>
      </c>
      <c r="D1164" s="1" t="s">
        <v>56</v>
      </c>
      <c r="E1164" s="24" t="s">
        <v>212</v>
      </c>
      <c r="F1164" s="1" t="s">
        <v>112</v>
      </c>
      <c r="I1164">
        <f>13/D1183</f>
        <v>5.2531993988862924</v>
      </c>
      <c r="M1164" s="1" t="s">
        <v>97</v>
      </c>
      <c r="N1164">
        <v>2.0856749389365117E-2</v>
      </c>
      <c r="O1164" s="25">
        <v>1.631906047906145E-2</v>
      </c>
    </row>
    <row r="1165" spans="1:15" x14ac:dyDescent="0.25">
      <c r="A1165" s="1" t="s">
        <v>57</v>
      </c>
      <c r="B1165" s="18">
        <v>0.1866478</v>
      </c>
      <c r="C1165">
        <f>B1165/((2*B$16)+B$2)</f>
        <v>3.1064993425761033E-3</v>
      </c>
      <c r="D1165">
        <f>C1165*2</f>
        <v>6.2129986851522066E-3</v>
      </c>
      <c r="E1165">
        <f>D1165*I$1164*(1/2)</f>
        <v>1.631906047906145E-2</v>
      </c>
      <c r="F1165" s="1"/>
      <c r="M1165" s="1" t="s">
        <v>98</v>
      </c>
      <c r="N1165">
        <v>0</v>
      </c>
      <c r="O1165" s="25">
        <v>0</v>
      </c>
    </row>
    <row r="1166" spans="1:15" x14ac:dyDescent="0.25">
      <c r="A1166" s="1" t="s">
        <v>58</v>
      </c>
      <c r="B1166" s="18">
        <v>0</v>
      </c>
      <c r="C1166">
        <f>B1166/((2*B$16)+B$3)</f>
        <v>0</v>
      </c>
      <c r="D1166">
        <f>C1166*2</f>
        <v>0</v>
      </c>
      <c r="E1166">
        <f t="shared" ref="E1166" si="61">D1166*I$1164*(1/2)</f>
        <v>0</v>
      </c>
      <c r="F1166" s="1" t="s">
        <v>113</v>
      </c>
      <c r="I1166" s="2">
        <f>D1178*I1164</f>
        <v>0.14410257605298665</v>
      </c>
      <c r="M1166" s="1" t="s">
        <v>99</v>
      </c>
      <c r="N1166">
        <v>2.8264047271990968E-3</v>
      </c>
      <c r="O1166" s="25">
        <v>2.4867843556082908E-3</v>
      </c>
    </row>
    <row r="1167" spans="1:15" x14ac:dyDescent="0.25">
      <c r="A1167" s="1" t="s">
        <v>59</v>
      </c>
      <c r="B1167" s="18">
        <v>2.4133390000000001E-2</v>
      </c>
      <c r="C1167">
        <f>B1167/((3*B$16)+2*B$4)</f>
        <v>2.366923627661557E-4</v>
      </c>
      <c r="D1167">
        <f>C1167*3</f>
        <v>7.100770882984671E-4</v>
      </c>
      <c r="E1167">
        <f>D1167*I$1164*(2/3)</f>
        <v>2.4867843556082908E-3</v>
      </c>
      <c r="F1167" s="1" t="s">
        <v>114</v>
      </c>
      <c r="I1167" s="2">
        <f>D1177*I1164</f>
        <v>0.7144668300869379</v>
      </c>
      <c r="M1167" s="1" t="s">
        <v>100</v>
      </c>
      <c r="N1167">
        <v>4.4270957190459355E-3</v>
      </c>
      <c r="O1167" s="25">
        <v>5.7676852133870648E-3</v>
      </c>
    </row>
    <row r="1168" spans="1:15" x14ac:dyDescent="0.25">
      <c r="A1168" s="1" t="s">
        <v>60</v>
      </c>
      <c r="B1168" s="18">
        <v>8.3437220000000006E-2</v>
      </c>
      <c r="C1168">
        <f>B1168/((3*B$16)+2*B$5)</f>
        <v>5.4896880695313479E-4</v>
      </c>
      <c r="D1168">
        <f>C1168*3</f>
        <v>1.6469064208594042E-3</v>
      </c>
      <c r="E1168">
        <f>D1168*I$1164*(2/3)</f>
        <v>5.7676852133870648E-3</v>
      </c>
      <c r="F1168" s="1"/>
      <c r="M1168" s="1" t="s">
        <v>101</v>
      </c>
      <c r="N1168">
        <v>3.1592275381444011E-2</v>
      </c>
      <c r="O1168" s="25">
        <v>4.1293478600960491E-2</v>
      </c>
    </row>
    <row r="1169" spans="1:15" x14ac:dyDescent="0.25">
      <c r="A1169" s="1" t="s">
        <v>61</v>
      </c>
      <c r="B1169" s="18">
        <v>0.5647394</v>
      </c>
      <c r="C1169">
        <f>B1169/((B$16)+B$6)</f>
        <v>7.8606341517732867E-3</v>
      </c>
      <c r="D1169">
        <f t="shared" ref="D1169:D1174" si="62">C1169*1</f>
        <v>7.8606341517732867E-3</v>
      </c>
      <c r="E1169">
        <f>D1169*I$1164*(1/1)</f>
        <v>4.1293478600960491E-2</v>
      </c>
      <c r="F1169" s="1" t="s">
        <v>115</v>
      </c>
      <c r="M1169" s="1" t="s">
        <v>102</v>
      </c>
      <c r="N1169">
        <v>0</v>
      </c>
      <c r="O1169" s="25">
        <v>0</v>
      </c>
    </row>
    <row r="1170" spans="1:15" x14ac:dyDescent="0.25">
      <c r="A1170" s="1" t="s">
        <v>62</v>
      </c>
      <c r="B1170" s="18">
        <v>0</v>
      </c>
      <c r="C1170">
        <f>B1170/((B$16)+B$7)</f>
        <v>0</v>
      </c>
      <c r="D1170">
        <f t="shared" si="62"/>
        <v>0</v>
      </c>
      <c r="E1170">
        <f>D1170*I$1164*(1/1)</f>
        <v>0</v>
      </c>
      <c r="M1170" s="1" t="s">
        <v>103</v>
      </c>
      <c r="N1170">
        <v>9.8362097963619419E-3</v>
      </c>
      <c r="O1170" s="25">
        <v>7.5825926689598849E-3</v>
      </c>
    </row>
    <row r="1171" spans="1:15" x14ac:dyDescent="0.25">
      <c r="A1171" s="1" t="s">
        <v>63</v>
      </c>
      <c r="B1171" s="18">
        <v>5.8175749999999998E-2</v>
      </c>
      <c r="C1171">
        <f>B1171/((B$16)+B$8)</f>
        <v>1.4434237296546248E-3</v>
      </c>
      <c r="D1171">
        <f t="shared" si="62"/>
        <v>1.4434237296546248E-3</v>
      </c>
      <c r="E1171">
        <f>D1171*I$1164*(1/1)</f>
        <v>7.5825926689598849E-3</v>
      </c>
      <c r="M1171" s="1" t="s">
        <v>104</v>
      </c>
      <c r="N1171">
        <v>3.6330416003870605</v>
      </c>
      <c r="O1171" s="25">
        <v>5.0193323987378236</v>
      </c>
    </row>
    <row r="1172" spans="1:15" x14ac:dyDescent="0.25">
      <c r="A1172" s="1" t="s">
        <v>64</v>
      </c>
      <c r="B1172" s="18">
        <v>53.580509999999997</v>
      </c>
      <c r="C1172">
        <f>B1172/((B$16)+B$9)</f>
        <v>0.95548103500543879</v>
      </c>
      <c r="D1172">
        <f t="shared" si="62"/>
        <v>0.95548103500543879</v>
      </c>
      <c r="E1172">
        <f>D1172*I$1164*(1/1)</f>
        <v>5.0193323987378236</v>
      </c>
      <c r="M1172" s="1" t="s">
        <v>105</v>
      </c>
      <c r="N1172">
        <v>3.3587230943817485E-2</v>
      </c>
      <c r="O1172" s="25">
        <v>2.6854063082450835E-2</v>
      </c>
    </row>
    <row r="1173" spans="1:15" x14ac:dyDescent="0.25">
      <c r="A1173" s="1" t="s">
        <v>65</v>
      </c>
      <c r="B1173" s="18">
        <v>0.15841659999999999</v>
      </c>
      <c r="C1173">
        <f>B1173/((B$16)+2*B$10)</f>
        <v>2.5559721841268814E-3</v>
      </c>
      <c r="D1173">
        <f t="shared" si="62"/>
        <v>2.5559721841268814E-3</v>
      </c>
      <c r="E1173">
        <f>D1173*I$1164*(2/1)</f>
        <v>2.6854063082450835E-2</v>
      </c>
      <c r="M1173" s="1" t="s">
        <v>106</v>
      </c>
      <c r="N1173">
        <v>0</v>
      </c>
      <c r="O1173" s="25">
        <v>0</v>
      </c>
    </row>
    <row r="1174" spans="1:15" x14ac:dyDescent="0.25">
      <c r="A1174" s="1" t="s">
        <v>66</v>
      </c>
      <c r="B1174" s="18">
        <v>0</v>
      </c>
      <c r="C1174">
        <f>B1174/((B$16)+2*B$11)</f>
        <v>0</v>
      </c>
      <c r="D1174">
        <f t="shared" si="62"/>
        <v>0</v>
      </c>
      <c r="E1174">
        <f>D1174*I$1164*(2/1)</f>
        <v>0</v>
      </c>
      <c r="M1174" s="1" t="s">
        <v>107</v>
      </c>
      <c r="N1174">
        <v>3.3027586691260455</v>
      </c>
      <c r="O1174" s="25">
        <v>2.9776239880277804</v>
      </c>
    </row>
    <row r="1175" spans="1:15" x14ac:dyDescent="0.25">
      <c r="A1175" s="1" t="s">
        <v>67</v>
      </c>
      <c r="B1175" s="18">
        <v>40.228140000000003</v>
      </c>
      <c r="C1175">
        <f>B1175/((5*B$16)+(2*B$12))</f>
        <v>0.28341052394270938</v>
      </c>
      <c r="D1175">
        <f>C1175*5</f>
        <v>1.4170526197135469</v>
      </c>
      <c r="E1175">
        <f>D1175*I$1164*(2/5)</f>
        <v>2.9776239880277804</v>
      </c>
      <c r="M1175" s="1" t="s">
        <v>68</v>
      </c>
      <c r="N1175">
        <v>4.0422809466719731E-3</v>
      </c>
      <c r="O1175" s="25">
        <v>0</v>
      </c>
    </row>
    <row r="1176" spans="1:15" x14ac:dyDescent="0.25">
      <c r="A1176" s="1" t="s">
        <v>68</v>
      </c>
      <c r="B1176" s="18">
        <v>7.9326530000000006E-2</v>
      </c>
      <c r="C1176">
        <f>B1176/((0)+B$13)</f>
        <v>2.4784893457476726E-3</v>
      </c>
      <c r="D1176">
        <f>C1176*0</f>
        <v>0</v>
      </c>
      <c r="E1176">
        <f>D1176*I$1164*(0)</f>
        <v>0</v>
      </c>
      <c r="M1176" s="1" t="s">
        <v>208</v>
      </c>
      <c r="N1176">
        <f>SUM(N1164:N1175)</f>
        <v>7.0429685164170124</v>
      </c>
      <c r="O1176" s="25">
        <f>SUM(O1164:O1175)</f>
        <v>8.0972600511660318</v>
      </c>
    </row>
    <row r="1177" spans="1:15" x14ac:dyDescent="0.25">
      <c r="A1177" s="1" t="s">
        <v>69</v>
      </c>
      <c r="B1177" s="18">
        <v>4.8214139999999999</v>
      </c>
      <c r="C1177">
        <f>B1177/((0)+B$14)</f>
        <v>0.1360060366713681</v>
      </c>
      <c r="D1177">
        <v>0.1360060366713681</v>
      </c>
      <c r="M1177" s="1" t="s">
        <v>69</v>
      </c>
      <c r="N1177">
        <v>0.7144668300869379</v>
      </c>
      <c r="O1177" s="25">
        <v>0.7144668300869379</v>
      </c>
    </row>
    <row r="1178" spans="1:15" x14ac:dyDescent="0.25">
      <c r="A1178" s="1" t="s">
        <v>70</v>
      </c>
      <c r="B1178" s="18">
        <v>0.52114159999999998</v>
      </c>
      <c r="C1178">
        <f>B1178/((0)+B$15)</f>
        <v>2.7431392778187177E-2</v>
      </c>
      <c r="D1178">
        <v>2.7431392778187177E-2</v>
      </c>
      <c r="M1178" s="1" t="s">
        <v>209</v>
      </c>
      <c r="N1178">
        <v>0.14410257605298665</v>
      </c>
      <c r="O1178" s="25">
        <v>0.14410257605298665</v>
      </c>
    </row>
    <row r="1179" spans="1:15" x14ac:dyDescent="0.25">
      <c r="A1179" s="1" t="s">
        <v>71</v>
      </c>
      <c r="B1179" s="18">
        <f>(16/(2*B$15))*B1178</f>
        <v>0.21945114222549741</v>
      </c>
      <c r="M1179" s="1" t="s">
        <v>210</v>
      </c>
      <c r="N1179">
        <f>SUM(N1177:N1178)</f>
        <v>0.8585694061399245</v>
      </c>
      <c r="O1179" s="25">
        <f>SUM(O1177:O1178)</f>
        <v>0.8585694061399245</v>
      </c>
    </row>
    <row r="1180" spans="1:15" x14ac:dyDescent="0.25">
      <c r="A1180" s="1" t="s">
        <v>72</v>
      </c>
      <c r="B1180" s="18">
        <f>(16/(2*B$14))*B1177</f>
        <v>1.0880482933709448</v>
      </c>
      <c r="M1180" s="1" t="s">
        <v>211</v>
      </c>
      <c r="N1180">
        <f>1-(N1177+N1178)</f>
        <v>0.1414305938600755</v>
      </c>
      <c r="O1180" s="25">
        <f>1-(O1177+O1178)</f>
        <v>0.1414305938600755</v>
      </c>
    </row>
    <row r="1181" spans="1:15" x14ac:dyDescent="0.25">
      <c r="A1181" s="1" t="s">
        <v>73</v>
      </c>
      <c r="B1181" s="25">
        <f>SUM(B1165:B1180)</f>
        <v>101.61358172559645</v>
      </c>
      <c r="C1181">
        <f>SUM(C1165:C1178)</f>
        <v>1.4205596683213011</v>
      </c>
      <c r="D1181">
        <f>SUM(D1165:D1178)</f>
        <v>2.5564010964284063</v>
      </c>
    </row>
    <row r="1182" spans="1:15" x14ac:dyDescent="0.25">
      <c r="A1182" s="1"/>
      <c r="C1182">
        <f>(C1177+C1178)/2</f>
        <v>8.1718714724777639E-2</v>
      </c>
      <c r="D1182">
        <f>(D1177+D1178)/2</f>
        <v>8.1718714724777639E-2</v>
      </c>
    </row>
    <row r="1183" spans="1:15" x14ac:dyDescent="0.25">
      <c r="A1183" s="1" t="s">
        <v>111</v>
      </c>
      <c r="C1183">
        <f>C1181-C1182</f>
        <v>1.3388409535965236</v>
      </c>
      <c r="D1183">
        <f>D1181-D1182</f>
        <v>2.4746823817036288</v>
      </c>
    </row>
    <row r="1185" spans="1:17" s="6" customFormat="1" x14ac:dyDescent="0.25">
      <c r="A1185" s="5" t="s">
        <v>168</v>
      </c>
      <c r="M1185" s="5" t="s">
        <v>212</v>
      </c>
      <c r="Q1185" s="5" t="s">
        <v>214</v>
      </c>
    </row>
    <row r="1186" spans="1:17" x14ac:dyDescent="0.25">
      <c r="B1186" s="1" t="s">
        <v>55</v>
      </c>
      <c r="C1186" s="1" t="s">
        <v>110</v>
      </c>
      <c r="D1186" s="1" t="s">
        <v>56</v>
      </c>
      <c r="F1186" s="1" t="s">
        <v>112</v>
      </c>
      <c r="I1186">
        <f>13/D1205</f>
        <v>5.3820751251902381</v>
      </c>
      <c r="M1186" s="1" t="s">
        <v>97</v>
      </c>
      <c r="N1186">
        <v>4.1801848253814985E-2</v>
      </c>
      <c r="Q1186">
        <v>0.137985342206772</v>
      </c>
    </row>
    <row r="1187" spans="1:17" x14ac:dyDescent="0.25">
      <c r="A1187" s="1" t="s">
        <v>57</v>
      </c>
      <c r="B1187">
        <v>0.39972560000000001</v>
      </c>
      <c r="C1187">
        <f>B1187/((2*B$16)+B$2)</f>
        <v>6.6528901686001033E-3</v>
      </c>
      <c r="D1187">
        <f>C1187*2</f>
        <v>1.3305780337200207E-2</v>
      </c>
      <c r="F1187" s="1"/>
      <c r="M1187" s="1" t="s">
        <v>98</v>
      </c>
      <c r="N1187">
        <v>0</v>
      </c>
    </row>
    <row r="1188" spans="1:17" x14ac:dyDescent="0.25">
      <c r="A1188" s="1" t="s">
        <v>58</v>
      </c>
      <c r="B1188">
        <v>0</v>
      </c>
      <c r="C1188">
        <f>B1188/((2*B$16)+B$3)</f>
        <v>0</v>
      </c>
      <c r="D1188">
        <f>C1188*2</f>
        <v>0</v>
      </c>
      <c r="F1188" s="1" t="s">
        <v>113</v>
      </c>
      <c r="I1188" s="2">
        <f>D1200*I1186</f>
        <v>0.17493384446107921</v>
      </c>
      <c r="M1188" s="1" t="s">
        <v>99</v>
      </c>
      <c r="N1188">
        <v>5.1613026148554873E-3</v>
      </c>
    </row>
    <row r="1189" spans="1:17" x14ac:dyDescent="0.25">
      <c r="A1189" s="1" t="s">
        <v>59</v>
      </c>
      <c r="B1189">
        <v>4.7481879999999997E-2</v>
      </c>
      <c r="C1189">
        <f>B1189/((3*B$16)+2*B$4)</f>
        <v>4.6568668412432201E-4</v>
      </c>
      <c r="D1189">
        <f>C1189*3</f>
        <v>1.3970600523729661E-3</v>
      </c>
      <c r="F1189" s="1" t="s">
        <v>114</v>
      </c>
      <c r="I1189" s="2">
        <f>D1199*I1186</f>
        <v>0.76225153380799371</v>
      </c>
      <c r="M1189" s="1" t="s">
        <v>100</v>
      </c>
      <c r="N1189">
        <v>2.5933065423707179E-3</v>
      </c>
    </row>
    <row r="1190" spans="1:17" x14ac:dyDescent="0.25">
      <c r="A1190" s="1" t="s">
        <v>60</v>
      </c>
      <c r="B1190">
        <v>4.65338E-2</v>
      </c>
      <c r="C1190">
        <f>B1190/((3*B$16)+2*B$5)</f>
        <v>3.0616557777207558E-4</v>
      </c>
      <c r="D1190">
        <f>C1190*3</f>
        <v>9.1849673331622673E-4</v>
      </c>
      <c r="F1190" s="1"/>
      <c r="M1190" s="1" t="s">
        <v>101</v>
      </c>
      <c r="N1190">
        <v>3.2739412921398273E-2</v>
      </c>
    </row>
    <row r="1191" spans="1:17" x14ac:dyDescent="0.25">
      <c r="A1191" s="1" t="s">
        <v>61</v>
      </c>
      <c r="B1191">
        <v>0.54700260000000001</v>
      </c>
      <c r="C1191">
        <f>B1191/((B$16)+B$6)</f>
        <v>7.6137548020711546E-3</v>
      </c>
      <c r="D1191">
        <f t="shared" ref="D1191:D1196" si="63">C1191*1</f>
        <v>7.6137548020711546E-3</v>
      </c>
      <c r="F1191" s="1" t="s">
        <v>115</v>
      </c>
      <c r="M1191" s="1" t="s">
        <v>102</v>
      </c>
      <c r="N1191">
        <v>0</v>
      </c>
    </row>
    <row r="1192" spans="1:17" x14ac:dyDescent="0.25">
      <c r="A1192" s="1" t="s">
        <v>62</v>
      </c>
      <c r="B1192">
        <v>0</v>
      </c>
      <c r="C1192">
        <f>B1192/((B$16)+B$7)</f>
        <v>0</v>
      </c>
      <c r="D1192">
        <f t="shared" si="63"/>
        <v>0</v>
      </c>
      <c r="M1192" s="1" t="s">
        <v>103</v>
      </c>
      <c r="N1192">
        <v>6.5943692104202681E-3</v>
      </c>
    </row>
    <row r="1193" spans="1:17" x14ac:dyDescent="0.25">
      <c r="A1193" s="1" t="s">
        <v>63</v>
      </c>
      <c r="B1193">
        <v>3.6329689999999998E-2</v>
      </c>
      <c r="C1193">
        <f>B1193/((B$16)+B$8)</f>
        <v>9.0139167328304876E-4</v>
      </c>
      <c r="D1193">
        <f t="shared" si="63"/>
        <v>9.0139167328304876E-4</v>
      </c>
      <c r="M1193" s="1" t="s">
        <v>104</v>
      </c>
      <c r="N1193">
        <v>3.6340682994457394</v>
      </c>
    </row>
    <row r="1194" spans="1:17" x14ac:dyDescent="0.25">
      <c r="A1194" s="1" t="s">
        <v>64</v>
      </c>
      <c r="B1194">
        <v>52.555520000000001</v>
      </c>
      <c r="C1194">
        <f>B1194/((B$16)+B$9)</f>
        <v>0.93720277475613878</v>
      </c>
      <c r="D1194">
        <f t="shared" si="63"/>
        <v>0.93720277475613878</v>
      </c>
      <c r="M1194" s="1" t="s">
        <v>105</v>
      </c>
      <c r="N1194">
        <v>4.8576911289414229E-2</v>
      </c>
    </row>
    <row r="1195" spans="1:17" x14ac:dyDescent="0.25">
      <c r="A1195" s="1" t="s">
        <v>65</v>
      </c>
      <c r="B1195">
        <v>0.223606</v>
      </c>
      <c r="C1195">
        <f>B1195/((B$16)+2*B$10)</f>
        <v>3.6077703738362993E-3</v>
      </c>
      <c r="D1195">
        <f t="shared" si="63"/>
        <v>3.6077703738362993E-3</v>
      </c>
      <c r="M1195" s="1" t="s">
        <v>106</v>
      </c>
      <c r="N1195">
        <v>4.3624618991179505E-4</v>
      </c>
    </row>
    <row r="1196" spans="1:17" x14ac:dyDescent="0.25">
      <c r="A1196" s="1" t="s">
        <v>66</v>
      </c>
      <c r="B1196">
        <v>8.227916E-3</v>
      </c>
      <c r="C1196">
        <f>B1196/((B$16)+2*B$11)</f>
        <v>8.7342398862032004E-5</v>
      </c>
      <c r="D1196">
        <f t="shared" si="63"/>
        <v>8.7342398862032004E-5</v>
      </c>
      <c r="M1196" s="1" t="s">
        <v>107</v>
      </c>
      <c r="N1196">
        <v>3.2794388208300034</v>
      </c>
    </row>
    <row r="1197" spans="1:17" x14ac:dyDescent="0.25">
      <c r="A1197" s="1" t="s">
        <v>67</v>
      </c>
      <c r="B1197">
        <v>38.7029</v>
      </c>
      <c r="C1197">
        <f>B1197/((5*B$16)+(2*B$12))</f>
        <v>0.27266508387169497</v>
      </c>
      <c r="D1197">
        <f>C1197*5</f>
        <v>1.3633254193584747</v>
      </c>
      <c r="M1197" s="1" t="s">
        <v>68</v>
      </c>
      <c r="N1197">
        <v>4.7861570804808374E-3</v>
      </c>
    </row>
    <row r="1198" spans="1:17" x14ac:dyDescent="0.25">
      <c r="A1198" s="1" t="s">
        <v>68</v>
      </c>
      <c r="B1198">
        <v>9.5531149999999995E-2</v>
      </c>
      <c r="C1198">
        <f>B1198/((0)+B$13)</f>
        <v>2.9847887896019493E-3</v>
      </c>
      <c r="D1198">
        <f>C1198*0</f>
        <v>0</v>
      </c>
      <c r="M1198" s="1" t="s">
        <v>208</v>
      </c>
      <c r="N1198">
        <f>SUM(N1186:N1197)</f>
        <v>7.0561966743784099</v>
      </c>
    </row>
    <row r="1199" spans="1:17" x14ac:dyDescent="0.25">
      <c r="A1199" s="1" t="s">
        <v>69</v>
      </c>
      <c r="B1199">
        <v>5.0207059999999997</v>
      </c>
      <c r="C1199">
        <f>B1199/((0)+B$14)</f>
        <v>0.1416278138222849</v>
      </c>
      <c r="D1199">
        <v>0.1416278138222849</v>
      </c>
      <c r="M1199" s="1" t="s">
        <v>69</v>
      </c>
      <c r="N1199">
        <v>0.76225153380799371</v>
      </c>
    </row>
    <row r="1200" spans="1:17" x14ac:dyDescent="0.25">
      <c r="A1200" s="1" t="s">
        <v>70</v>
      </c>
      <c r="B1200">
        <v>0.61749290000000001</v>
      </c>
      <c r="C1200">
        <f>B1200/((0)+B$15)</f>
        <v>3.2503047689230444E-2</v>
      </c>
      <c r="D1200">
        <v>3.2503047689230444E-2</v>
      </c>
      <c r="M1200" s="1" t="s">
        <v>209</v>
      </c>
      <c r="N1200">
        <v>0.17493384446107921</v>
      </c>
    </row>
    <row r="1201" spans="1:14" x14ac:dyDescent="0.25">
      <c r="A1201" s="1" t="s">
        <v>71</v>
      </c>
      <c r="B1201">
        <f>(16/(2*B$15))*B1200</f>
        <v>0.26002438151384355</v>
      </c>
      <c r="M1201" s="1" t="s">
        <v>210</v>
      </c>
      <c r="N1201">
        <f>SUM(N1199:N1200)</f>
        <v>0.93718537826907289</v>
      </c>
    </row>
    <row r="1202" spans="1:14" x14ac:dyDescent="0.25">
      <c r="A1202" s="1" t="s">
        <v>72</v>
      </c>
      <c r="B1202">
        <f>(16/(2*B$14))*B1199</f>
        <v>1.1330225105782792</v>
      </c>
      <c r="M1202" s="1" t="s">
        <v>211</v>
      </c>
      <c r="N1202">
        <f>1-(N1199+N1200)</f>
        <v>6.2814621730927112E-2</v>
      </c>
    </row>
    <row r="1203" spans="1:14" x14ac:dyDescent="0.25">
      <c r="A1203" s="1" t="s">
        <v>73</v>
      </c>
      <c r="B1203" s="8">
        <f>SUM(B1187:B1202)</f>
        <v>99.694104428092146</v>
      </c>
      <c r="C1203">
        <f>SUM(C1187:C1200)</f>
        <v>1.4066185106075</v>
      </c>
      <c r="D1203">
        <f>SUM(D1187:D1200)</f>
        <v>2.5024906519970709</v>
      </c>
    </row>
    <row r="1204" spans="1:14" x14ac:dyDescent="0.25">
      <c r="A1204" s="1"/>
      <c r="C1204">
        <f>(C1199+C1200)/2</f>
        <v>8.7065430755757678E-2</v>
      </c>
      <c r="D1204">
        <f>(D1199+D1200)/2</f>
        <v>8.7065430755757678E-2</v>
      </c>
    </row>
    <row r="1205" spans="1:14" x14ac:dyDescent="0.25">
      <c r="A1205" s="1" t="s">
        <v>111</v>
      </c>
      <c r="C1205">
        <f>C1203-C1204</f>
        <v>1.3195530798517423</v>
      </c>
      <c r="D1205">
        <f>D1203-D1204</f>
        <v>2.4154252212413132</v>
      </c>
    </row>
    <row r="1207" spans="1:14" s="6" customFormat="1" x14ac:dyDescent="0.25">
      <c r="A1207" s="5" t="s">
        <v>169</v>
      </c>
      <c r="M1207" s="5" t="s">
        <v>212</v>
      </c>
    </row>
    <row r="1208" spans="1:14" x14ac:dyDescent="0.25">
      <c r="B1208" s="1" t="s">
        <v>55</v>
      </c>
      <c r="C1208" s="1" t="s">
        <v>110</v>
      </c>
      <c r="D1208" s="1" t="s">
        <v>56</v>
      </c>
      <c r="F1208" s="1" t="s">
        <v>112</v>
      </c>
      <c r="I1208">
        <f>13/D1227</f>
        <v>5.3633238654787618</v>
      </c>
      <c r="M1208" s="1" t="s">
        <v>97</v>
      </c>
      <c r="N1208">
        <v>3.5444580467565115E-2</v>
      </c>
    </row>
    <row r="1209" spans="1:14" x14ac:dyDescent="0.25">
      <c r="A1209" s="1" t="s">
        <v>57</v>
      </c>
      <c r="B1209">
        <v>0.3244435</v>
      </c>
      <c r="C1209">
        <f>B1209/((2*B$16)+B$2)</f>
        <v>5.3999217748780855E-3</v>
      </c>
      <c r="D1209">
        <f>C1209*2</f>
        <v>1.0799843549756171E-2</v>
      </c>
      <c r="F1209" s="1"/>
      <c r="M1209" s="1" t="s">
        <v>98</v>
      </c>
      <c r="N1209">
        <v>2.3125177418958058E-4</v>
      </c>
    </row>
    <row r="1210" spans="1:14" x14ac:dyDescent="0.25">
      <c r="A1210" s="1" t="s">
        <v>58</v>
      </c>
      <c r="B1210">
        <v>4.9889749999999997E-3</v>
      </c>
      <c r="C1210">
        <f>B1210/((2*B$16)+B$3)</f>
        <v>6.2441800796014915E-5</v>
      </c>
      <c r="D1210">
        <f>C1210*2</f>
        <v>1.2488360159202983E-4</v>
      </c>
      <c r="F1210" s="1" t="s">
        <v>113</v>
      </c>
      <c r="I1210" s="2">
        <f>D1222*I1208</f>
        <v>0.16923141571761732</v>
      </c>
      <c r="M1210" s="1" t="s">
        <v>99</v>
      </c>
      <c r="N1210">
        <v>2.235418338355194E-3</v>
      </c>
    </row>
    <row r="1211" spans="1:14" x14ac:dyDescent="0.25">
      <c r="A1211" s="1" t="s">
        <v>59</v>
      </c>
      <c r="B1211">
        <v>1.810206E-2</v>
      </c>
      <c r="C1211">
        <f>B1211/((3*B$16)+2*B$4)</f>
        <v>1.7753905905199048E-4</v>
      </c>
      <c r="D1211">
        <f>C1211*3</f>
        <v>5.3261717715597141E-4</v>
      </c>
      <c r="F1211" s="1" t="s">
        <v>114</v>
      </c>
      <c r="I1211" s="2">
        <f>D1221*I1208</f>
        <v>0.78780495061682332</v>
      </c>
      <c r="M1211" s="1" t="s">
        <v>100</v>
      </c>
      <c r="N1211">
        <v>4.0257302059870381E-3</v>
      </c>
    </row>
    <row r="1212" spans="1:14" x14ac:dyDescent="0.25">
      <c r="A1212" s="1" t="s">
        <v>60</v>
      </c>
      <c r="B1212">
        <v>7.8278440000000005E-2</v>
      </c>
      <c r="C1212">
        <f>B1212/((3*B$16)+2*B$5)</f>
        <v>5.1502700853351226E-4</v>
      </c>
      <c r="D1212">
        <f>C1212*3</f>
        <v>1.5450810256005367E-3</v>
      </c>
      <c r="F1212" s="1"/>
      <c r="M1212" s="1" t="s">
        <v>101</v>
      </c>
      <c r="N1212">
        <v>3.1583789152062454E-2</v>
      </c>
    </row>
    <row r="1213" spans="1:14" x14ac:dyDescent="0.25">
      <c r="A1213" s="1" t="s">
        <v>61</v>
      </c>
      <c r="B1213">
        <v>0.58678909999999995</v>
      </c>
      <c r="C1213">
        <f>B1213/((B$16)+B$6)</f>
        <v>8.1675449585212404E-3</v>
      </c>
      <c r="D1213">
        <f t="shared" ref="D1213:D1218" si="64">C1213*1</f>
        <v>8.1675449585212404E-3</v>
      </c>
      <c r="F1213" s="1" t="s">
        <v>115</v>
      </c>
      <c r="M1213" s="1" t="s">
        <v>102</v>
      </c>
      <c r="N1213">
        <v>0</v>
      </c>
    </row>
    <row r="1214" spans="1:14" x14ac:dyDescent="0.25">
      <c r="A1214" s="1" t="s">
        <v>62</v>
      </c>
      <c r="B1214">
        <v>0</v>
      </c>
      <c r="C1214">
        <f>B1214/((B$16)+B$7)</f>
        <v>0</v>
      </c>
      <c r="D1214">
        <f t="shared" si="64"/>
        <v>0</v>
      </c>
      <c r="M1214" s="1" t="s">
        <v>103</v>
      </c>
      <c r="N1214">
        <v>1.1943082201606534E-2</v>
      </c>
    </row>
    <row r="1215" spans="1:14" x14ac:dyDescent="0.25">
      <c r="A1215" s="1" t="s">
        <v>63</v>
      </c>
      <c r="B1215">
        <v>6.4479610000000007E-2</v>
      </c>
      <c r="C1215">
        <f>B1215/((B$16)+B$8)</f>
        <v>1.5998315303691942E-3</v>
      </c>
      <c r="D1215">
        <f t="shared" si="64"/>
        <v>1.5998315303691942E-3</v>
      </c>
      <c r="M1215" s="1" t="s">
        <v>104</v>
      </c>
      <c r="N1215">
        <v>3.5023269351484818</v>
      </c>
    </row>
    <row r="1216" spans="1:14" x14ac:dyDescent="0.25">
      <c r="A1216" s="1" t="s">
        <v>64</v>
      </c>
      <c r="B1216">
        <v>52.517569999999999</v>
      </c>
      <c r="C1216">
        <f>B1216/((B$16)+B$9)</f>
        <v>0.93652602671326912</v>
      </c>
      <c r="D1216">
        <f t="shared" si="64"/>
        <v>0.93652602671326912</v>
      </c>
      <c r="M1216" s="1" t="s">
        <v>105</v>
      </c>
      <c r="N1216">
        <v>4.482022881551994E-2</v>
      </c>
    </row>
    <row r="1217" spans="1:15" x14ac:dyDescent="0.25">
      <c r="A1217" s="1" t="s">
        <v>65</v>
      </c>
      <c r="B1217">
        <v>0.18465980000000001</v>
      </c>
      <c r="C1217">
        <f>B1217/((B$16)+2*B$10)</f>
        <v>2.9793930202165254E-3</v>
      </c>
      <c r="D1217">
        <f t="shared" si="64"/>
        <v>2.9793930202165254E-3</v>
      </c>
      <c r="M1217" s="1" t="s">
        <v>106</v>
      </c>
      <c r="N1217">
        <v>1.2893219700435257E-3</v>
      </c>
    </row>
    <row r="1218" spans="1:15" x14ac:dyDescent="0.25">
      <c r="A1218" s="1" t="s">
        <v>66</v>
      </c>
      <c r="B1218">
        <v>1.810734E-2</v>
      </c>
      <c r="C1218">
        <f>B1218/((B$16)+2*B$11)</f>
        <v>1.9221617145950769E-4</v>
      </c>
      <c r="D1218">
        <f t="shared" si="64"/>
        <v>1.9221617145950769E-4</v>
      </c>
      <c r="M1218" s="1" t="s">
        <v>107</v>
      </c>
      <c r="N1218">
        <v>3.3385058359262643</v>
      </c>
    </row>
    <row r="1219" spans="1:15" x14ac:dyDescent="0.25">
      <c r="A1219" s="1" t="s">
        <v>67</v>
      </c>
      <c r="B1219">
        <v>38.954329999999999</v>
      </c>
      <c r="C1219">
        <f>B1219/((5*B$16)+(2*B$12))</f>
        <v>0.27443642870729795</v>
      </c>
      <c r="D1219">
        <f>C1219*5</f>
        <v>1.3721821435364898</v>
      </c>
      <c r="M1219" s="1" t="s">
        <v>68</v>
      </c>
      <c r="N1219">
        <v>2.4277082874381989E-3</v>
      </c>
    </row>
    <row r="1220" spans="1:15" x14ac:dyDescent="0.25">
      <c r="A1220" s="1" t="s">
        <v>68</v>
      </c>
      <c r="B1220">
        <v>5.3748240000000003E-2</v>
      </c>
      <c r="C1220">
        <f>B1220/((0)+B$13)</f>
        <v>1.6793176279447605E-3</v>
      </c>
      <c r="D1220">
        <f>C1220*0</f>
        <v>0</v>
      </c>
      <c r="M1220" s="1" t="s">
        <v>208</v>
      </c>
      <c r="N1220">
        <f>SUM(N1208:N1219)</f>
        <v>6.9748338822875136</v>
      </c>
    </row>
    <row r="1221" spans="1:15" x14ac:dyDescent="0.25">
      <c r="A1221" s="1" t="s">
        <v>69</v>
      </c>
      <c r="B1221">
        <v>5.20716</v>
      </c>
      <c r="C1221">
        <f>B1221/((0)+B$14)</f>
        <v>0.14688744710860366</v>
      </c>
      <c r="D1221">
        <v>0.14688744710860366</v>
      </c>
      <c r="M1221" s="1" t="s">
        <v>69</v>
      </c>
      <c r="N1221">
        <v>0.78780495061682332</v>
      </c>
    </row>
    <row r="1222" spans="1:15" x14ac:dyDescent="0.25">
      <c r="A1222" s="1" t="s">
        <v>70</v>
      </c>
      <c r="B1222">
        <v>0.5994526</v>
      </c>
      <c r="C1222">
        <f>B1222/((0)+B$15)</f>
        <v>3.1553458258764079E-2</v>
      </c>
      <c r="D1222">
        <v>3.1553458258764079E-2</v>
      </c>
      <c r="M1222" s="1" t="s">
        <v>209</v>
      </c>
      <c r="N1222">
        <v>0.16923141571761732</v>
      </c>
    </row>
    <row r="1223" spans="1:15" x14ac:dyDescent="0.25">
      <c r="A1223" s="1" t="s">
        <v>71</v>
      </c>
      <c r="B1223">
        <f>(16/(2*B$15))*B1222</f>
        <v>0.25242766607011263</v>
      </c>
      <c r="M1223" s="1" t="s">
        <v>210</v>
      </c>
      <c r="N1223">
        <f>SUM(N1221:N1222)</f>
        <v>0.95703636633444067</v>
      </c>
    </row>
    <row r="1224" spans="1:15" x14ac:dyDescent="0.25">
      <c r="A1224" s="1" t="s">
        <v>72</v>
      </c>
      <c r="B1224">
        <f>(16/(2*B$14))*B1221</f>
        <v>1.1750995768688293</v>
      </c>
      <c r="M1224" s="1" t="s">
        <v>211</v>
      </c>
      <c r="N1224">
        <f>1-(N1221+N1222)</f>
        <v>4.2963633665559331E-2</v>
      </c>
    </row>
    <row r="1225" spans="1:15" x14ac:dyDescent="0.25">
      <c r="A1225" s="1" t="s">
        <v>73</v>
      </c>
      <c r="B1225" s="8">
        <f>SUM(B1209:B1224)</f>
        <v>100.03963690793896</v>
      </c>
      <c r="C1225">
        <f>SUM(C1209:C1222)</f>
        <v>1.4101765937397057</v>
      </c>
      <c r="D1225">
        <f>SUM(D1209:D1222)</f>
        <v>2.5130904866517976</v>
      </c>
    </row>
    <row r="1226" spans="1:15" x14ac:dyDescent="0.25">
      <c r="A1226" s="1"/>
      <c r="C1226">
        <f>(C1221+C1222)/2</f>
        <v>8.9220452683683865E-2</v>
      </c>
      <c r="D1226">
        <f>(D1221+D1222)/2</f>
        <v>8.9220452683683865E-2</v>
      </c>
    </row>
    <row r="1227" spans="1:15" x14ac:dyDescent="0.25">
      <c r="A1227" s="1" t="s">
        <v>111</v>
      </c>
      <c r="C1227">
        <f>C1225-C1226</f>
        <v>1.3209561410560218</v>
      </c>
      <c r="D1227">
        <f>D1225-D1226</f>
        <v>2.4238700339681136</v>
      </c>
    </row>
    <row r="1229" spans="1:15" s="6" customFormat="1" x14ac:dyDescent="0.25">
      <c r="A1229" s="7" t="s">
        <v>170</v>
      </c>
      <c r="M1229" s="5" t="s">
        <v>212</v>
      </c>
    </row>
    <row r="1230" spans="1:15" x14ac:dyDescent="0.25">
      <c r="B1230" s="1" t="s">
        <v>55</v>
      </c>
      <c r="C1230" s="1" t="s">
        <v>110</v>
      </c>
      <c r="D1230" s="1" t="s">
        <v>56</v>
      </c>
      <c r="E1230" s="24" t="s">
        <v>212</v>
      </c>
      <c r="F1230" s="1" t="s">
        <v>112</v>
      </c>
      <c r="I1230">
        <f>13/D1249</f>
        <v>5.4088635351130483</v>
      </c>
      <c r="M1230" s="1" t="s">
        <v>97</v>
      </c>
      <c r="N1230">
        <v>4.1246612805282822E-2</v>
      </c>
      <c r="O1230" s="25">
        <v>3.8716472879946839E-2</v>
      </c>
    </row>
    <row r="1231" spans="1:15" x14ac:dyDescent="0.25">
      <c r="A1231" s="1" t="s">
        <v>57</v>
      </c>
      <c r="B1231" s="18">
        <v>0.43007220000000002</v>
      </c>
      <c r="C1231">
        <f>B1231/((2*B$16)+B$2)</f>
        <v>7.1579681440673741E-3</v>
      </c>
      <c r="D1231">
        <f>C1231*2</f>
        <v>1.4315936288134748E-2</v>
      </c>
      <c r="E1231">
        <f>D1231*I$1230*(1/2)</f>
        <v>3.8716472879946839E-2</v>
      </c>
      <c r="F1231" s="1"/>
      <c r="M1231" s="1" t="s">
        <v>98</v>
      </c>
      <c r="N1231">
        <v>0</v>
      </c>
      <c r="O1231" s="25">
        <v>0</v>
      </c>
    </row>
    <row r="1232" spans="1:15" x14ac:dyDescent="0.25">
      <c r="A1232" s="1" t="s">
        <v>58</v>
      </c>
      <c r="B1232" s="18">
        <v>0</v>
      </c>
      <c r="C1232">
        <f>B1232/((2*B$16)+B$3)</f>
        <v>0</v>
      </c>
      <c r="D1232">
        <f>C1232*2</f>
        <v>0</v>
      </c>
      <c r="E1232">
        <f t="shared" ref="E1232" si="65">D1232*I$1230*(1/2)</f>
        <v>0</v>
      </c>
      <c r="F1232" s="1" t="s">
        <v>113</v>
      </c>
      <c r="I1232" s="2">
        <f>D1244*I1230</f>
        <v>0.14394358724076903</v>
      </c>
      <c r="M1232" s="1" t="s">
        <v>99</v>
      </c>
      <c r="N1232">
        <v>8.3010282924620912E-3</v>
      </c>
      <c r="O1232" s="25">
        <v>8.1619512557732643E-3</v>
      </c>
    </row>
    <row r="1233" spans="1:15" x14ac:dyDescent="0.25">
      <c r="A1233" s="1" t="s">
        <v>59</v>
      </c>
      <c r="B1233" s="18">
        <v>7.6929349999999994E-2</v>
      </c>
      <c r="C1233">
        <f>B1233/((3*B$16)+2*B$4)</f>
        <v>7.5449779817773454E-4</v>
      </c>
      <c r="D1233">
        <f>C1233*3</f>
        <v>2.2634933945332035E-3</v>
      </c>
      <c r="E1233">
        <f>D1233*I$1230*(2/3)</f>
        <v>8.1619512557732643E-3</v>
      </c>
      <c r="F1233" s="1" t="s">
        <v>114</v>
      </c>
      <c r="I1233" s="2">
        <f>D1243*I1230</f>
        <v>0.74436551104349802</v>
      </c>
      <c r="M1233" s="1" t="s">
        <v>100</v>
      </c>
      <c r="N1233">
        <v>2.1373623084942682E-3</v>
      </c>
      <c r="O1233" s="25">
        <v>2.6054431129038866E-3</v>
      </c>
    </row>
    <row r="1234" spans="1:15" x14ac:dyDescent="0.25">
      <c r="A1234" s="1" t="s">
        <v>60</v>
      </c>
      <c r="B1234" s="18">
        <v>3.660646E-2</v>
      </c>
      <c r="C1234">
        <f>B1234/((3*B$16)+2*B$5)</f>
        <v>2.4084940357525873E-4</v>
      </c>
      <c r="D1234">
        <f>C1234*3</f>
        <v>7.2254821072577618E-4</v>
      </c>
      <c r="E1234">
        <f>D1234*I$1230*(2/3)</f>
        <v>2.6054431129038866E-3</v>
      </c>
      <c r="F1234" s="1"/>
      <c r="M1234" s="1" t="s">
        <v>101</v>
      </c>
      <c r="N1234">
        <v>3.643235622514697E-2</v>
      </c>
      <c r="O1234" s="25">
        <v>4.6779856175382738E-2</v>
      </c>
    </row>
    <row r="1235" spans="1:15" x14ac:dyDescent="0.25">
      <c r="A1235" s="1" t="s">
        <v>61</v>
      </c>
      <c r="B1235" s="18">
        <v>0.62136009999999997</v>
      </c>
      <c r="C1235">
        <f>B1235/((B$16)+B$6)</f>
        <v>8.6487403262624583E-3</v>
      </c>
      <c r="D1235">
        <f t="shared" ref="D1235:D1240" si="66">C1235*1</f>
        <v>8.6487403262624583E-3</v>
      </c>
      <c r="E1235">
        <f>D1235*I$1230*(1/1)</f>
        <v>4.6779856175382738E-2</v>
      </c>
      <c r="F1235" s="1" t="s">
        <v>115</v>
      </c>
      <c r="M1235" s="1" t="s">
        <v>102</v>
      </c>
      <c r="N1235">
        <v>0</v>
      </c>
      <c r="O1235" s="25">
        <v>0</v>
      </c>
    </row>
    <row r="1236" spans="1:15" x14ac:dyDescent="0.25">
      <c r="A1236" s="1" t="s">
        <v>62</v>
      </c>
      <c r="B1236" s="18">
        <v>0</v>
      </c>
      <c r="C1236">
        <f>B1236/((B$16)+B$7)</f>
        <v>0</v>
      </c>
      <c r="D1236">
        <f t="shared" si="66"/>
        <v>0</v>
      </c>
      <c r="E1236">
        <f>D1236*I$1230*(1/1)</f>
        <v>0</v>
      </c>
      <c r="M1236" s="1" t="s">
        <v>103</v>
      </c>
      <c r="N1236">
        <v>1.405620675545379E-2</v>
      </c>
      <c r="O1236" s="25">
        <v>1.2209332481996394E-2</v>
      </c>
    </row>
    <row r="1237" spans="1:15" x14ac:dyDescent="0.25">
      <c r="A1237" s="1" t="s">
        <v>63</v>
      </c>
      <c r="B1237" s="18">
        <v>9.0977509999999998E-2</v>
      </c>
      <c r="C1237">
        <f>B1237/((B$16)+B$8)</f>
        <v>2.2572824037316395E-3</v>
      </c>
      <c r="D1237">
        <f t="shared" si="66"/>
        <v>2.2572824037316395E-3</v>
      </c>
      <c r="E1237">
        <f>D1237*I$1230*(1/1)</f>
        <v>1.2209332481996394E-2</v>
      </c>
      <c r="M1237" s="1" t="s">
        <v>104</v>
      </c>
      <c r="N1237">
        <v>4.2062396207647819</v>
      </c>
      <c r="O1237" s="25">
        <v>5.0248377929263199</v>
      </c>
    </row>
    <row r="1238" spans="1:15" x14ac:dyDescent="0.25">
      <c r="A1238" s="1" t="s">
        <v>64</v>
      </c>
      <c r="B1238" s="18">
        <v>52.095570000000002</v>
      </c>
      <c r="C1238">
        <f>B1238/((B$16)+B$9)</f>
        <v>0.92900065980705093</v>
      </c>
      <c r="D1238">
        <f t="shared" si="66"/>
        <v>0.92900065980705093</v>
      </c>
      <c r="E1238">
        <f>D1238*I$1230*(1/1)</f>
        <v>5.0248377929263199</v>
      </c>
      <c r="M1238" s="1" t="s">
        <v>105</v>
      </c>
      <c r="N1238">
        <v>3.4679372773157531E-2</v>
      </c>
      <c r="O1238" s="25">
        <v>3.0998489359135035E-2</v>
      </c>
    </row>
    <row r="1239" spans="1:15" x14ac:dyDescent="0.25">
      <c r="A1239" s="1" t="s">
        <v>65</v>
      </c>
      <c r="B1239" s="18">
        <v>0.1776025</v>
      </c>
      <c r="C1239">
        <f>B1239/((B$16)+2*B$10)</f>
        <v>2.8655270333500056E-3</v>
      </c>
      <c r="D1239">
        <f t="shared" si="66"/>
        <v>2.8655270333500056E-3</v>
      </c>
      <c r="E1239">
        <f>D1239*I$1230*(2/1)</f>
        <v>3.0998489359135035E-2</v>
      </c>
      <c r="M1239" s="1" t="s">
        <v>106</v>
      </c>
      <c r="N1239">
        <v>0</v>
      </c>
      <c r="O1239" s="25">
        <v>0</v>
      </c>
    </row>
    <row r="1240" spans="1:15" x14ac:dyDescent="0.25">
      <c r="A1240" s="1" t="s">
        <v>66</v>
      </c>
      <c r="B1240" s="18">
        <v>0</v>
      </c>
      <c r="C1240">
        <f>B1240/((B$16)+2*B$11)</f>
        <v>0</v>
      </c>
      <c r="D1240">
        <f t="shared" si="66"/>
        <v>0</v>
      </c>
      <c r="E1240">
        <f>D1240*I$1230*(2/1)</f>
        <v>0</v>
      </c>
      <c r="M1240" s="1" t="s">
        <v>107</v>
      </c>
      <c r="N1240">
        <v>3.0455745008716923</v>
      </c>
      <c r="O1240" s="25">
        <v>2.9451740749126767</v>
      </c>
    </row>
    <row r="1241" spans="1:15" x14ac:dyDescent="0.25">
      <c r="A1241" s="1" t="s">
        <v>67</v>
      </c>
      <c r="B1241" s="18">
        <v>38.64461</v>
      </c>
      <c r="C1241">
        <f>B1241/((5*B$16)+(2*B$12))</f>
        <v>0.27225442607243749</v>
      </c>
      <c r="D1241">
        <f>C1241*5</f>
        <v>1.3612721303621875</v>
      </c>
      <c r="E1241">
        <f>D1241*I$1230*(2/5)</f>
        <v>2.9451740749126767</v>
      </c>
      <c r="M1241" s="1" t="s">
        <v>68</v>
      </c>
      <c r="N1241">
        <v>7.2537207449760695E-3</v>
      </c>
      <c r="O1241" s="25">
        <v>0</v>
      </c>
    </row>
    <row r="1242" spans="1:15" x14ac:dyDescent="0.25">
      <c r="A1242" s="1" t="s">
        <v>68</v>
      </c>
      <c r="B1242" s="18">
        <v>0.1454857</v>
      </c>
      <c r="C1242">
        <f>B1242/((0)+B$13)</f>
        <v>4.5455758295319627E-3</v>
      </c>
      <c r="D1242">
        <f>C1242*0</f>
        <v>0</v>
      </c>
      <c r="E1242">
        <f>D1242*I$1230*(0)</f>
        <v>0</v>
      </c>
      <c r="M1242" s="1" t="s">
        <v>208</v>
      </c>
      <c r="N1242">
        <f>SUM(N1230:N1241)</f>
        <v>7.3959207815414478</v>
      </c>
      <c r="O1242" s="25">
        <f>SUM(O1230:O1241)</f>
        <v>8.1094834131041349</v>
      </c>
    </row>
    <row r="1243" spans="1:15" x14ac:dyDescent="0.25">
      <c r="A1243" s="1" t="s">
        <v>69</v>
      </c>
      <c r="B1243" s="18">
        <v>4.8786139999999998</v>
      </c>
      <c r="C1243">
        <f>B1243/((0)+B$14)</f>
        <v>0.13761957686882931</v>
      </c>
      <c r="D1243">
        <v>0.13761957686882931</v>
      </c>
      <c r="M1243" s="1" t="s">
        <v>69</v>
      </c>
      <c r="N1243">
        <v>0.74436551104349802</v>
      </c>
      <c r="O1243" s="25">
        <v>0.74436551104349802</v>
      </c>
    </row>
    <row r="1244" spans="1:15" x14ac:dyDescent="0.25">
      <c r="A1244" s="1" t="s">
        <v>70</v>
      </c>
      <c r="B1244" s="18">
        <v>0.50558499999999995</v>
      </c>
      <c r="C1244">
        <f>B1244/((0)+B$15)</f>
        <v>2.6612538161911777E-2</v>
      </c>
      <c r="D1244">
        <v>2.6612538161911777E-2</v>
      </c>
      <c r="M1244" s="1" t="s">
        <v>209</v>
      </c>
      <c r="N1244">
        <v>0.14394358724076903</v>
      </c>
      <c r="O1244" s="25">
        <v>0.14394358724076903</v>
      </c>
    </row>
    <row r="1245" spans="1:15" x14ac:dyDescent="0.25">
      <c r="A1245" s="1" t="s">
        <v>71</v>
      </c>
      <c r="B1245" s="18">
        <f>(16/(2*B$15))*B1244</f>
        <v>0.21290030529529422</v>
      </c>
      <c r="M1245" s="1" t="s">
        <v>210</v>
      </c>
      <c r="N1245">
        <f>SUM(N1243:N1244)</f>
        <v>0.88830909828426707</v>
      </c>
      <c r="O1245" s="25">
        <f>SUM(O1243:O1244)</f>
        <v>0.88830909828426707</v>
      </c>
    </row>
    <row r="1246" spans="1:15" x14ac:dyDescent="0.25">
      <c r="A1246" s="1" t="s">
        <v>72</v>
      </c>
      <c r="B1246" s="18">
        <f>(16/(2*B$14))*B1243</f>
        <v>1.1009566149506345</v>
      </c>
      <c r="M1246" s="1" t="s">
        <v>211</v>
      </c>
      <c r="N1246">
        <f>1-(N1243+N1244)</f>
        <v>0.11169090171573293</v>
      </c>
      <c r="O1246" s="25">
        <f>1-(O1243+O1244)</f>
        <v>0.11169090171573293</v>
      </c>
    </row>
    <row r="1247" spans="1:15" x14ac:dyDescent="0.25">
      <c r="A1247" s="1" t="s">
        <v>73</v>
      </c>
      <c r="B1247" s="25">
        <f>SUM(B1231:B1246)</f>
        <v>99.017269740245908</v>
      </c>
      <c r="C1247">
        <f>SUM(C1231:C1244)</f>
        <v>1.3919576418489259</v>
      </c>
      <c r="D1247">
        <f>SUM(D1231:D1244)</f>
        <v>2.485578432856717</v>
      </c>
    </row>
    <row r="1248" spans="1:15" x14ac:dyDescent="0.25">
      <c r="A1248" s="1"/>
      <c r="C1248">
        <f>(C1243+C1244)/2</f>
        <v>8.2116057515370544E-2</v>
      </c>
      <c r="D1248">
        <f>(D1243+D1244)/2</f>
        <v>8.2116057515370544E-2</v>
      </c>
    </row>
    <row r="1249" spans="1:14" x14ac:dyDescent="0.25">
      <c r="A1249" s="1" t="s">
        <v>111</v>
      </c>
      <c r="C1249">
        <f>C1247-C1248</f>
        <v>1.3098415843335554</v>
      </c>
      <c r="D1249">
        <f>D1247-D1248</f>
        <v>2.4034623753413467</v>
      </c>
    </row>
    <row r="1251" spans="1:14" s="6" customFormat="1" x14ac:dyDescent="0.25">
      <c r="A1251" s="5" t="s">
        <v>171</v>
      </c>
      <c r="M1251" s="5" t="s">
        <v>212</v>
      </c>
    </row>
    <row r="1252" spans="1:14" x14ac:dyDescent="0.25">
      <c r="B1252" s="1" t="s">
        <v>55</v>
      </c>
      <c r="C1252" s="1" t="s">
        <v>110</v>
      </c>
      <c r="D1252" s="1" t="s">
        <v>56</v>
      </c>
      <c r="F1252" s="1" t="s">
        <v>112</v>
      </c>
      <c r="I1252">
        <f>13/D1271</f>
        <v>5.5555184707598739</v>
      </c>
      <c r="M1252" s="1" t="s">
        <v>97</v>
      </c>
    </row>
    <row r="1253" spans="1:14" x14ac:dyDescent="0.25">
      <c r="A1253" s="1" t="s">
        <v>57</v>
      </c>
      <c r="B1253">
        <v>0.40018880000000001</v>
      </c>
      <c r="C1253">
        <f>B1253/((2*B$16)+B$2)</f>
        <v>6.6605995040194405E-3</v>
      </c>
      <c r="D1253">
        <f>C1253*2</f>
        <v>1.3321199008038881E-2</v>
      </c>
      <c r="F1253" s="1"/>
      <c r="M1253" s="1" t="s">
        <v>98</v>
      </c>
    </row>
    <row r="1254" spans="1:14" x14ac:dyDescent="0.25">
      <c r="A1254" s="1" t="s">
        <v>58</v>
      </c>
      <c r="B1254">
        <v>0</v>
      </c>
      <c r="C1254">
        <f>B1254/((2*B$16)+B$3)</f>
        <v>0</v>
      </c>
      <c r="D1254">
        <f>C1254*2</f>
        <v>0</v>
      </c>
      <c r="F1254" s="1" t="s">
        <v>113</v>
      </c>
      <c r="I1254" s="2">
        <f>D1266*I1252</f>
        <v>6.9783663496122514E-2</v>
      </c>
      <c r="M1254" s="1" t="s">
        <v>99</v>
      </c>
    </row>
    <row r="1255" spans="1:14" x14ac:dyDescent="0.25">
      <c r="A1255" s="1" t="s">
        <v>59</v>
      </c>
      <c r="B1255">
        <v>8.9292259999999998E-2</v>
      </c>
      <c r="C1255">
        <f>B1255/((3*B$16)+2*B$4)</f>
        <v>8.7574915899216361E-4</v>
      </c>
      <c r="D1255">
        <f>C1255*3</f>
        <v>2.6272474769764909E-3</v>
      </c>
      <c r="F1255" s="1" t="s">
        <v>114</v>
      </c>
      <c r="I1255" s="2">
        <f>D1265*I1252</f>
        <v>0.7762300480133586</v>
      </c>
      <c r="M1255" s="1" t="s">
        <v>100</v>
      </c>
    </row>
    <row r="1256" spans="1:14" x14ac:dyDescent="0.25">
      <c r="A1256" s="1" t="s">
        <v>60</v>
      </c>
      <c r="B1256">
        <v>1.002488E-2</v>
      </c>
      <c r="C1256">
        <f>B1256/((3*B$16)+2*B$5)</f>
        <v>6.595793116607123E-5</v>
      </c>
      <c r="D1256">
        <f>C1256*3</f>
        <v>1.9787379349821369E-4</v>
      </c>
      <c r="F1256" s="1"/>
      <c r="M1256" s="1" t="s">
        <v>101</v>
      </c>
    </row>
    <row r="1257" spans="1:14" x14ac:dyDescent="0.25">
      <c r="A1257" s="1" t="s">
        <v>61</v>
      </c>
      <c r="B1257">
        <v>0.49317319999999998</v>
      </c>
      <c r="C1257">
        <f>B1257/((B$16)+B$6)</f>
        <v>6.8645008629809037E-3</v>
      </c>
      <c r="D1257">
        <f t="shared" ref="D1257:D1262" si="67">C1257*1</f>
        <v>6.8645008629809037E-3</v>
      </c>
      <c r="F1257" s="1" t="s">
        <v>115</v>
      </c>
      <c r="M1257" s="1" t="s">
        <v>102</v>
      </c>
    </row>
    <row r="1258" spans="1:14" x14ac:dyDescent="0.25">
      <c r="A1258" s="1" t="s">
        <v>62</v>
      </c>
      <c r="B1258">
        <v>0</v>
      </c>
      <c r="C1258">
        <f>B1258/((B$16)+B$7)</f>
        <v>0</v>
      </c>
      <c r="D1258">
        <f t="shared" si="67"/>
        <v>0</v>
      </c>
      <c r="M1258" s="1" t="s">
        <v>103</v>
      </c>
    </row>
    <row r="1259" spans="1:14" x14ac:dyDescent="0.25">
      <c r="A1259" s="1" t="s">
        <v>63</v>
      </c>
      <c r="B1259">
        <v>8.0061740000000006E-2</v>
      </c>
      <c r="C1259">
        <f>B1259/((B$16)+B$8)</f>
        <v>1.9864465065502182E-3</v>
      </c>
      <c r="D1259">
        <f t="shared" si="67"/>
        <v>1.9864465065502182E-3</v>
      </c>
      <c r="M1259" s="1" t="s">
        <v>104</v>
      </c>
    </row>
    <row r="1260" spans="1:14" x14ac:dyDescent="0.25">
      <c r="A1260" s="1" t="s">
        <v>64</v>
      </c>
      <c r="B1260">
        <v>51.427639999999997</v>
      </c>
      <c r="C1260">
        <f>B1260/((B$16)+B$9)</f>
        <v>0.9170897159263155</v>
      </c>
      <c r="D1260">
        <f t="shared" si="67"/>
        <v>0.9170897159263155</v>
      </c>
      <c r="M1260" s="1" t="s">
        <v>105</v>
      </c>
    </row>
    <row r="1261" spans="1:14" x14ac:dyDescent="0.25">
      <c r="A1261" s="1" t="s">
        <v>65</v>
      </c>
      <c r="B1261">
        <v>0.19611880000000001</v>
      </c>
      <c r="C1261">
        <f>B1261/((B$16)+2*B$10)</f>
        <v>3.1642782232691722E-3</v>
      </c>
      <c r="D1261">
        <f t="shared" si="67"/>
        <v>3.1642782232691722E-3</v>
      </c>
      <c r="M1261" s="1" t="s">
        <v>106</v>
      </c>
    </row>
    <row r="1262" spans="1:14" x14ac:dyDescent="0.25">
      <c r="A1262" s="1" t="s">
        <v>66</v>
      </c>
      <c r="B1262">
        <v>0</v>
      </c>
      <c r="C1262">
        <f>B1262/((B$16)+2*B$11)</f>
        <v>0</v>
      </c>
      <c r="D1262">
        <f t="shared" si="67"/>
        <v>0</v>
      </c>
      <c r="M1262" s="1" t="s">
        <v>107</v>
      </c>
    </row>
    <row r="1263" spans="1:14" x14ac:dyDescent="0.25">
      <c r="A1263" s="1" t="s">
        <v>67</v>
      </c>
      <c r="B1263">
        <v>37.43385</v>
      </c>
      <c r="C1263">
        <f>B1263/((5*B$16)+(2*B$12))</f>
        <v>0.26372452322411105</v>
      </c>
      <c r="D1263">
        <f>C1263*5</f>
        <v>1.3186226161205552</v>
      </c>
      <c r="M1263" s="1" t="s">
        <v>68</v>
      </c>
    </row>
    <row r="1264" spans="1:14" x14ac:dyDescent="0.25">
      <c r="A1264" s="1" t="s">
        <v>68</v>
      </c>
      <c r="B1264">
        <v>6.3656870000000004E-2</v>
      </c>
      <c r="C1264">
        <f>B1264/((0)+B$13)</f>
        <v>1.9889042679497597E-3</v>
      </c>
      <c r="D1264">
        <f>C1264*0</f>
        <v>0</v>
      </c>
      <c r="M1264" s="1" t="s">
        <v>208</v>
      </c>
      <c r="N1264">
        <f>SUM(N1252:N1263)</f>
        <v>0</v>
      </c>
    </row>
    <row r="1265" spans="1:14" x14ac:dyDescent="0.25">
      <c r="A1265" s="1" t="s">
        <v>69</v>
      </c>
      <c r="B1265">
        <v>4.953157</v>
      </c>
      <c r="C1265">
        <f>B1265/((0)+B$14)</f>
        <v>0.13972234132581099</v>
      </c>
      <c r="D1265">
        <v>0.13972234132581099</v>
      </c>
      <c r="M1265" s="1" t="s">
        <v>69</v>
      </c>
      <c r="N1265">
        <v>0.7762300480133586</v>
      </c>
    </row>
    <row r="1266" spans="1:14" x14ac:dyDescent="0.25">
      <c r="A1266" s="1" t="s">
        <v>70</v>
      </c>
      <c r="B1266">
        <v>0.2386366</v>
      </c>
      <c r="C1266">
        <f>B1266/((0)+B$15)</f>
        <v>1.2561143278239813E-2</v>
      </c>
      <c r="D1266">
        <v>1.2561143278239813E-2</v>
      </c>
      <c r="M1266" s="1" t="s">
        <v>209</v>
      </c>
      <c r="N1266">
        <v>6.9783663496122514E-2</v>
      </c>
    </row>
    <row r="1267" spans="1:14" x14ac:dyDescent="0.25">
      <c r="A1267" s="1" t="s">
        <v>71</v>
      </c>
      <c r="B1267">
        <f>(16/(2*B$15))*B1266</f>
        <v>0.10048914622591852</v>
      </c>
      <c r="M1267" s="1" t="s">
        <v>210</v>
      </c>
      <c r="N1267">
        <f>SUM(N1265:N1266)</f>
        <v>0.84601371150948113</v>
      </c>
    </row>
    <row r="1268" spans="1:14" x14ac:dyDescent="0.25">
      <c r="A1268" s="1" t="s">
        <v>72</v>
      </c>
      <c r="B1268">
        <f>(16/(2*B$14))*B1265</f>
        <v>1.1177787306064879</v>
      </c>
      <c r="M1268" s="1" t="s">
        <v>211</v>
      </c>
      <c r="N1268">
        <f>1-(N1265+N1266)</f>
        <v>0.15398628849051887</v>
      </c>
    </row>
    <row r="1269" spans="1:14" x14ac:dyDescent="0.25">
      <c r="A1269" s="1" t="s">
        <v>73</v>
      </c>
      <c r="B1269">
        <f>SUM(B1253:B1268)</f>
        <v>96.604068026832422</v>
      </c>
      <c r="C1269">
        <f>SUM(C1253:C1266)</f>
        <v>1.354704160209405</v>
      </c>
      <c r="D1269">
        <f>SUM(D1253:D1266)</f>
        <v>2.4161573625222355</v>
      </c>
    </row>
    <row r="1270" spans="1:14" x14ac:dyDescent="0.25">
      <c r="A1270" s="1"/>
      <c r="C1270">
        <f>(C1265+C1266)/2</f>
        <v>7.6141742302025403E-2</v>
      </c>
      <c r="D1270">
        <f>(D1265+D1266)/2</f>
        <v>7.6141742302025403E-2</v>
      </c>
    </row>
    <row r="1271" spans="1:14" x14ac:dyDescent="0.25">
      <c r="A1271" s="1" t="s">
        <v>111</v>
      </c>
      <c r="C1271">
        <f>C1269-C1270</f>
        <v>1.2785624179073796</v>
      </c>
      <c r="D1271">
        <f>D1269-D1270</f>
        <v>2.34001562022021</v>
      </c>
    </row>
    <row r="1273" spans="1:14" s="6" customFormat="1" x14ac:dyDescent="0.25">
      <c r="A1273" s="5" t="s">
        <v>172</v>
      </c>
      <c r="M1273" s="5" t="s">
        <v>212</v>
      </c>
    </row>
    <row r="1274" spans="1:14" x14ac:dyDescent="0.25">
      <c r="B1274" s="1" t="s">
        <v>55</v>
      </c>
      <c r="C1274" s="1" t="s">
        <v>110</v>
      </c>
      <c r="D1274" s="1" t="s">
        <v>56</v>
      </c>
      <c r="F1274" s="1" t="s">
        <v>112</v>
      </c>
      <c r="I1274">
        <f>13/D1293</f>
        <v>5.3499124754977858</v>
      </c>
      <c r="M1274" s="1" t="s">
        <v>97</v>
      </c>
      <c r="N1274">
        <v>4.4485158966871073E-2</v>
      </c>
    </row>
    <row r="1275" spans="1:14" x14ac:dyDescent="0.25">
      <c r="A1275" s="1" t="s">
        <v>57</v>
      </c>
      <c r="B1275">
        <v>0.41701559999999999</v>
      </c>
      <c r="C1275">
        <f>B1275/((2*B$16)+B$2)</f>
        <v>6.9406587553883792E-3</v>
      </c>
      <c r="D1275">
        <f>C1275*2</f>
        <v>1.3881317510776758E-2</v>
      </c>
      <c r="F1275" s="1"/>
      <c r="M1275" s="1" t="s">
        <v>98</v>
      </c>
      <c r="N1275">
        <v>0</v>
      </c>
    </row>
    <row r="1276" spans="1:14" x14ac:dyDescent="0.25">
      <c r="A1276" s="1" t="s">
        <v>58</v>
      </c>
      <c r="B1276">
        <v>0</v>
      </c>
      <c r="C1276">
        <f>B1276/((2*B$16)+B$3)</f>
        <v>0</v>
      </c>
      <c r="D1276">
        <f>C1276*2</f>
        <v>0</v>
      </c>
      <c r="F1276" s="1" t="s">
        <v>113</v>
      </c>
      <c r="I1276" s="2">
        <f>D1288*I1274</f>
        <v>0.16840267392685399</v>
      </c>
      <c r="M1276" s="1" t="s">
        <v>99</v>
      </c>
      <c r="N1276">
        <v>6.4285705980018162E-3</v>
      </c>
    </row>
    <row r="1277" spans="1:14" x14ac:dyDescent="0.25">
      <c r="A1277" s="1" t="s">
        <v>59</v>
      </c>
      <c r="B1277">
        <v>4.938464E-2</v>
      </c>
      <c r="C1277">
        <f>B1277/((3*B$16)+2*B$4)</f>
        <v>4.8434832926314963E-4</v>
      </c>
      <c r="D1277">
        <f>C1277*3</f>
        <v>1.4530449877894489E-3</v>
      </c>
      <c r="F1277" s="1" t="s">
        <v>114</v>
      </c>
      <c r="I1277" s="2">
        <f>D1287*I1274</f>
        <v>0.81028642496525105</v>
      </c>
      <c r="M1277" s="1" t="s">
        <v>100</v>
      </c>
      <c r="N1277">
        <v>9.8824627717935252E-4</v>
      </c>
    </row>
    <row r="1278" spans="1:14" x14ac:dyDescent="0.25">
      <c r="A1278" s="1" t="s">
        <v>60</v>
      </c>
      <c r="B1278">
        <v>1.8698650000000001E-2</v>
      </c>
      <c r="C1278">
        <f>B1278/((3*B$16)+2*B$5)</f>
        <v>1.2302633743231417E-4</v>
      </c>
      <c r="D1278">
        <f>C1278*3</f>
        <v>3.6907901229694251E-4</v>
      </c>
      <c r="F1278" s="1"/>
      <c r="M1278" s="1" t="s">
        <v>101</v>
      </c>
      <c r="N1278">
        <v>4.0891217806083589E-2</v>
      </c>
    </row>
    <row r="1279" spans="1:14" x14ac:dyDescent="0.25">
      <c r="A1279" s="1" t="s">
        <v>61</v>
      </c>
      <c r="B1279">
        <v>0.71181470000000002</v>
      </c>
      <c r="C1279">
        <f>B1279/((B$16)+B$6)</f>
        <v>9.9077821390791167E-3</v>
      </c>
      <c r="D1279">
        <f t="shared" ref="D1279:D1284" si="68">C1279*1</f>
        <v>9.9077821390791167E-3</v>
      </c>
      <c r="F1279" s="1" t="s">
        <v>115</v>
      </c>
      <c r="M1279" s="1" t="s">
        <v>102</v>
      </c>
      <c r="N1279">
        <v>0</v>
      </c>
    </row>
    <row r="1280" spans="1:14" x14ac:dyDescent="0.25">
      <c r="A1280" s="1" t="s">
        <v>62</v>
      </c>
      <c r="B1280">
        <v>0</v>
      </c>
      <c r="C1280">
        <f>B1280/((B$16)+B$7)</f>
        <v>0</v>
      </c>
      <c r="D1280">
        <f t="shared" si="68"/>
        <v>0</v>
      </c>
      <c r="M1280" s="1" t="s">
        <v>103</v>
      </c>
      <c r="N1280">
        <v>1.6140077226362615E-2</v>
      </c>
    </row>
    <row r="1281" spans="1:15" x14ac:dyDescent="0.25">
      <c r="A1281" s="1" t="s">
        <v>63</v>
      </c>
      <c r="B1281">
        <v>9.3167420000000001E-2</v>
      </c>
      <c r="C1281">
        <f>B1281/((B$16)+B$8)</f>
        <v>2.3116172092100037E-3</v>
      </c>
      <c r="D1281">
        <f t="shared" si="68"/>
        <v>2.3116172092100037E-3</v>
      </c>
      <c r="M1281" s="1" t="s">
        <v>104</v>
      </c>
      <c r="N1281">
        <v>3.5966288840549741</v>
      </c>
    </row>
    <row r="1282" spans="1:15" x14ac:dyDescent="0.25">
      <c r="A1282" s="1" t="s">
        <v>64</v>
      </c>
      <c r="B1282">
        <v>52.58164</v>
      </c>
      <c r="C1282">
        <f>B1282/((B$16)+B$9)</f>
        <v>0.93766856286891231</v>
      </c>
      <c r="D1282">
        <f t="shared" si="68"/>
        <v>0.93766856286891231</v>
      </c>
      <c r="M1282" s="1" t="s">
        <v>105</v>
      </c>
      <c r="N1282">
        <v>4.2794684022249306E-2</v>
      </c>
    </row>
    <row r="1283" spans="1:15" x14ac:dyDescent="0.25">
      <c r="A1283" s="1" t="s">
        <v>65</v>
      </c>
      <c r="B1283">
        <v>0.1943213</v>
      </c>
      <c r="C1283">
        <f>B1283/((B$16)+2*B$10)</f>
        <v>3.1352764646089804E-3</v>
      </c>
      <c r="D1283">
        <f t="shared" si="68"/>
        <v>3.1352764646089804E-3</v>
      </c>
      <c r="M1283" s="1" t="s">
        <v>106</v>
      </c>
      <c r="N1283">
        <v>4.9376682422572226E-4</v>
      </c>
    </row>
    <row r="1284" spans="1:15" x14ac:dyDescent="0.25">
      <c r="A1284" s="1" t="s">
        <v>66</v>
      </c>
      <c r="B1284">
        <v>6.4286389999999999E-3</v>
      </c>
      <c r="C1284">
        <f>B1284/((B$16)+2*B$11)</f>
        <v>6.8242402046643958E-5</v>
      </c>
      <c r="D1284">
        <f t="shared" si="68"/>
        <v>6.8242402046643958E-5</v>
      </c>
      <c r="M1284" s="1" t="s">
        <v>107</v>
      </c>
      <c r="N1284">
        <v>3.2920490401522273</v>
      </c>
    </row>
    <row r="1285" spans="1:15" x14ac:dyDescent="0.25">
      <c r="A1285" s="1" t="s">
        <v>67</v>
      </c>
      <c r="B1285">
        <v>38.883400000000002</v>
      </c>
      <c r="C1285">
        <f>B1285/((5*B$16)+(2*B$12))</f>
        <v>0.27393672107817924</v>
      </c>
      <c r="D1285">
        <f>C1285*5</f>
        <v>1.3696836053908963</v>
      </c>
      <c r="M1285" s="1" t="s">
        <v>68</v>
      </c>
      <c r="N1285">
        <v>1.0876174529253909E-3</v>
      </c>
    </row>
    <row r="1286" spans="1:15" x14ac:dyDescent="0.25">
      <c r="A1286" s="1" t="s">
        <v>68</v>
      </c>
      <c r="B1286">
        <v>2.247273E-2</v>
      </c>
      <c r="C1286">
        <f>B1286/((0)+B$13)</f>
        <v>7.021411610323064E-4</v>
      </c>
      <c r="D1286">
        <f>C1286*0</f>
        <v>0</v>
      </c>
      <c r="M1286" s="1" t="s">
        <v>208</v>
      </c>
      <c r="N1286">
        <f>SUM(N1274:N1285)</f>
        <v>7.0419872633810998</v>
      </c>
    </row>
    <row r="1287" spans="1:15" x14ac:dyDescent="0.25">
      <c r="A1287" s="1" t="s">
        <v>69</v>
      </c>
      <c r="B1287">
        <v>5.3691820000000003</v>
      </c>
      <c r="C1287">
        <f>B1287/((0)+B$14)</f>
        <v>0.15145788434414667</v>
      </c>
      <c r="D1287">
        <v>0.15145788434414667</v>
      </c>
      <c r="M1287" s="1" t="s">
        <v>69</v>
      </c>
      <c r="N1287">
        <v>0.81028642496525105</v>
      </c>
    </row>
    <row r="1288" spans="1:15" x14ac:dyDescent="0.25">
      <c r="A1288" s="1" t="s">
        <v>70</v>
      </c>
      <c r="B1288">
        <v>0.5980124</v>
      </c>
      <c r="C1288">
        <f>B1288/((0)+B$15)</f>
        <v>3.1477650278976733E-2</v>
      </c>
      <c r="D1288">
        <v>3.1477650278976733E-2</v>
      </c>
      <c r="M1288" s="1" t="s">
        <v>209</v>
      </c>
      <c r="N1288">
        <v>0.16840267392685399</v>
      </c>
    </row>
    <row r="1289" spans="1:15" x14ac:dyDescent="0.25">
      <c r="A1289" s="1" t="s">
        <v>71</v>
      </c>
      <c r="B1289">
        <f>(16/(2*B$15))*B1288</f>
        <v>0.25182120223181387</v>
      </c>
      <c r="M1289" s="1" t="s">
        <v>210</v>
      </c>
      <c r="N1289">
        <f>SUM(N1287:N1288)</f>
        <v>0.97868909889210509</v>
      </c>
    </row>
    <row r="1290" spans="1:15" x14ac:dyDescent="0.25">
      <c r="A1290" s="1" t="s">
        <v>72</v>
      </c>
      <c r="B1290">
        <f>(16/(2*B$14))*B1287</f>
        <v>1.2116630747531734</v>
      </c>
      <c r="M1290" s="1" t="s">
        <v>211</v>
      </c>
      <c r="N1290">
        <f>1-(N1287+N1288)</f>
        <v>2.1310901107894908E-2</v>
      </c>
    </row>
    <row r="1291" spans="1:15" x14ac:dyDescent="0.25">
      <c r="A1291" s="1" t="s">
        <v>73</v>
      </c>
      <c r="B1291" s="8">
        <f>SUM(B1275:B1290)</f>
        <v>100.40902235598499</v>
      </c>
      <c r="C1291">
        <f>SUM(C1275:C1288)</f>
        <v>1.4182139113682759</v>
      </c>
      <c r="D1291">
        <f>SUM(D1275:D1288)</f>
        <v>2.5214140626087396</v>
      </c>
    </row>
    <row r="1292" spans="1:15" x14ac:dyDescent="0.25">
      <c r="A1292" s="1"/>
      <c r="C1292">
        <f>(C1287+C1288)/2</f>
        <v>9.1467767311561698E-2</v>
      </c>
      <c r="D1292">
        <f>(D1287+D1288)/2</f>
        <v>9.1467767311561698E-2</v>
      </c>
    </row>
    <row r="1293" spans="1:15" x14ac:dyDescent="0.25">
      <c r="A1293" s="1" t="s">
        <v>111</v>
      </c>
      <c r="C1293">
        <f>C1291-C1292</f>
        <v>1.3267461440567141</v>
      </c>
      <c r="D1293">
        <f>D1291-D1292</f>
        <v>2.429946295297178</v>
      </c>
    </row>
    <row r="1295" spans="1:15" s="6" customFormat="1" x14ac:dyDescent="0.25">
      <c r="A1295" s="5" t="s">
        <v>173</v>
      </c>
      <c r="M1295" s="5" t="s">
        <v>212</v>
      </c>
    </row>
    <row r="1296" spans="1:15" x14ac:dyDescent="0.25">
      <c r="B1296" s="1" t="s">
        <v>55</v>
      </c>
      <c r="C1296" s="1" t="s">
        <v>110</v>
      </c>
      <c r="D1296" s="1" t="s">
        <v>56</v>
      </c>
      <c r="E1296" s="24" t="s">
        <v>212</v>
      </c>
      <c r="F1296" s="1" t="s">
        <v>112</v>
      </c>
      <c r="I1296">
        <f>13/D1315</f>
        <v>5.3632609367119688</v>
      </c>
      <c r="M1296" s="1" t="s">
        <v>97</v>
      </c>
      <c r="N1296">
        <v>4.5601250252751205E-2</v>
      </c>
      <c r="O1296" s="25">
        <v>3.8139888012426841E-2</v>
      </c>
    </row>
    <row r="1297" spans="1:15" x14ac:dyDescent="0.25">
      <c r="A1297" s="1" t="s">
        <v>57</v>
      </c>
      <c r="B1297" s="18">
        <v>0.42726969999999997</v>
      </c>
      <c r="C1297">
        <f>B1297/((2*B$16)+B$2)</f>
        <v>7.1113243346703726E-3</v>
      </c>
      <c r="D1297">
        <f>C1297*2</f>
        <v>1.4222648669340745E-2</v>
      </c>
      <c r="E1297">
        <f>D1297*I$1296*(1/2)</f>
        <v>3.8139888012426841E-2</v>
      </c>
      <c r="F1297" s="1"/>
      <c r="M1297" s="1" t="s">
        <v>98</v>
      </c>
      <c r="N1297">
        <v>0</v>
      </c>
      <c r="O1297" s="25">
        <v>0</v>
      </c>
    </row>
    <row r="1298" spans="1:15" x14ac:dyDescent="0.25">
      <c r="A1298" s="1" t="s">
        <v>58</v>
      </c>
      <c r="B1298" s="18">
        <v>0</v>
      </c>
      <c r="C1298">
        <f>B1298/((2*B$16)+B$3)</f>
        <v>0</v>
      </c>
      <c r="D1298">
        <f>C1298*2</f>
        <v>0</v>
      </c>
      <c r="E1298">
        <f t="shared" ref="E1298" si="69">D1298*I$1296*(1/2)</f>
        <v>0</v>
      </c>
      <c r="F1298" s="1" t="s">
        <v>113</v>
      </c>
      <c r="I1298" s="2">
        <f>D1310*I1296</f>
        <v>0.2122007021868588</v>
      </c>
      <c r="M1298" s="1" t="s">
        <v>99</v>
      </c>
      <c r="N1298">
        <v>7.3918757490405197E-3</v>
      </c>
      <c r="O1298" s="25">
        <v>7.0234832110616843E-3</v>
      </c>
    </row>
    <row r="1299" spans="1:15" x14ac:dyDescent="0.25">
      <c r="A1299" s="1" t="s">
        <v>59</v>
      </c>
      <c r="B1299" s="18">
        <v>6.6761749999999995E-2</v>
      </c>
      <c r="C1299">
        <f>B1299/((3*B$16)+2*B$4)</f>
        <v>6.5477731681721433E-4</v>
      </c>
      <c r="D1299">
        <f>C1299*3</f>
        <v>1.9643319504516429E-3</v>
      </c>
      <c r="E1299">
        <f>D1299*I$1296*(2/3)</f>
        <v>7.0234832110616843E-3</v>
      </c>
      <c r="F1299" s="1" t="s">
        <v>114</v>
      </c>
      <c r="I1299" s="2">
        <f>D1309*I1296</f>
        <v>0.76712831685268501</v>
      </c>
      <c r="M1299" s="1" t="s">
        <v>100</v>
      </c>
      <c r="N1299">
        <v>5.0450869199898879E-4</v>
      </c>
      <c r="O1299" s="25">
        <v>7.71085957149441E-4</v>
      </c>
    </row>
    <row r="1300" spans="1:15" x14ac:dyDescent="0.25">
      <c r="A1300" s="1" t="s">
        <v>60</v>
      </c>
      <c r="B1300" s="18">
        <v>1.0925870000000001E-2</v>
      </c>
      <c r="C1300">
        <f>B1300/((3*B$16)+2*B$5)</f>
        <v>7.1885925955167813E-5</v>
      </c>
      <c r="D1300">
        <f>C1300*3</f>
        <v>2.1565777786550344E-4</v>
      </c>
      <c r="E1300">
        <f>D1300*I$1296*(2/3)</f>
        <v>7.71085957149441E-4</v>
      </c>
      <c r="F1300" s="1"/>
      <c r="M1300" s="1" t="s">
        <v>101</v>
      </c>
      <c r="N1300">
        <v>5.8970777650424862E-2</v>
      </c>
      <c r="O1300" s="25">
        <v>7.5105211801755264E-2</v>
      </c>
    </row>
    <row r="1301" spans="1:15" x14ac:dyDescent="0.25">
      <c r="A1301" s="1" t="s">
        <v>61</v>
      </c>
      <c r="B1301" s="18">
        <v>1.006078</v>
      </c>
      <c r="C1301">
        <f>B1301/((B$16)+B$6)</f>
        <v>1.4003646790267804E-2</v>
      </c>
      <c r="D1301">
        <f t="shared" ref="D1301:D1306" si="70">C1301*1</f>
        <v>1.4003646790267804E-2</v>
      </c>
      <c r="E1301">
        <f>D1301*I$1296*(1/1)</f>
        <v>7.5105211801755264E-2</v>
      </c>
      <c r="F1301" s="1" t="s">
        <v>115</v>
      </c>
      <c r="M1301" s="1" t="s">
        <v>102</v>
      </c>
      <c r="N1301">
        <v>0</v>
      </c>
      <c r="O1301" s="25">
        <v>0</v>
      </c>
    </row>
    <row r="1302" spans="1:15" x14ac:dyDescent="0.25">
      <c r="A1302" s="1" t="s">
        <v>62</v>
      </c>
      <c r="B1302" s="18">
        <v>0</v>
      </c>
      <c r="C1302">
        <f>B1302/((B$16)+B$7)</f>
        <v>0</v>
      </c>
      <c r="D1302">
        <f t="shared" si="70"/>
        <v>0</v>
      </c>
      <c r="E1302">
        <f>D1302*I$1296*(1/1)</f>
        <v>0</v>
      </c>
      <c r="M1302" s="1" t="s">
        <v>103</v>
      </c>
      <c r="N1302">
        <v>8.5093634062990472E-3</v>
      </c>
      <c r="O1302" s="25">
        <v>6.2488390588832186E-3</v>
      </c>
    </row>
    <row r="1303" spans="1:15" x14ac:dyDescent="0.25">
      <c r="A1303" s="1" t="s">
        <v>63</v>
      </c>
      <c r="B1303" s="18">
        <v>4.6958970000000003E-2</v>
      </c>
      <c r="C1303">
        <f>B1303/((B$16)+B$8)</f>
        <v>1.1651193429932513E-3</v>
      </c>
      <c r="D1303">
        <f t="shared" si="70"/>
        <v>1.1651193429932513E-3</v>
      </c>
      <c r="E1303">
        <f>D1303*I$1296*(1/1)</f>
        <v>6.2488390588832186E-3</v>
      </c>
      <c r="M1303" s="1" t="s">
        <v>104</v>
      </c>
      <c r="N1303">
        <v>3.6077735282509789</v>
      </c>
      <c r="O1303" s="25">
        <v>5.0075987987486403</v>
      </c>
    </row>
    <row r="1304" spans="1:15" x14ac:dyDescent="0.25">
      <c r="A1304" s="1" t="s">
        <v>64</v>
      </c>
      <c r="B1304" s="18">
        <v>52.358280000000001</v>
      </c>
      <c r="C1304">
        <f>B1304/((B$16)+B$9)</f>
        <v>0.93368546819551679</v>
      </c>
      <c r="D1304">
        <f t="shared" si="70"/>
        <v>0.93368546819551679</v>
      </c>
      <c r="E1304">
        <f>D1304*I$1296*(1/1)</f>
        <v>5.0075987987486403</v>
      </c>
      <c r="M1304" s="1" t="s">
        <v>105</v>
      </c>
      <c r="N1304">
        <v>3.7999590035470002E-2</v>
      </c>
      <c r="O1304" s="25">
        <v>2.9073168070161717E-2</v>
      </c>
    </row>
    <row r="1305" spans="1:15" x14ac:dyDescent="0.25">
      <c r="A1305" s="1" t="s">
        <v>65</v>
      </c>
      <c r="B1305" s="18">
        <v>0.1679879</v>
      </c>
      <c r="C1305">
        <f>B1305/((B$16)+2*B$10)</f>
        <v>2.7104002968747478E-3</v>
      </c>
      <c r="D1305">
        <f t="shared" si="70"/>
        <v>2.7104002968747478E-3</v>
      </c>
      <c r="E1305">
        <f>D1305*I$1296*(2/1)</f>
        <v>2.9073168070161717E-2</v>
      </c>
      <c r="M1305" s="1" t="s">
        <v>106</v>
      </c>
      <c r="N1305">
        <v>2.0312451935552687E-3</v>
      </c>
      <c r="O1305" s="25">
        <v>2.5790781647129957E-3</v>
      </c>
    </row>
    <row r="1306" spans="1:15" x14ac:dyDescent="0.25">
      <c r="A1306" s="1" t="s">
        <v>66</v>
      </c>
      <c r="B1306" s="18">
        <v>2.2650110000000001E-2</v>
      </c>
      <c r="C1306">
        <f>B1306/((B$16)+2*B$11)</f>
        <v>2.4043937029606281E-4</v>
      </c>
      <c r="D1306">
        <f t="shared" si="70"/>
        <v>2.4043937029606281E-4</v>
      </c>
      <c r="E1306">
        <f>D1306*I$1296*(2/1)</f>
        <v>2.5790781647129957E-3</v>
      </c>
      <c r="M1306" s="1" t="s">
        <v>107</v>
      </c>
      <c r="N1306">
        <v>3.2839794261219724</v>
      </c>
      <c r="O1306" s="25">
        <v>2.9270339551905367</v>
      </c>
    </row>
    <row r="1307" spans="1:15" x14ac:dyDescent="0.25">
      <c r="A1307" s="1" t="s">
        <v>67</v>
      </c>
      <c r="B1307" s="18">
        <v>38.733150000000002</v>
      </c>
      <c r="C1307">
        <f>B1307/((5*B$16)+(2*B$12))</f>
        <v>0.27287819758635506</v>
      </c>
      <c r="D1307">
        <f>C1307*5</f>
        <v>1.3643909879317753</v>
      </c>
      <c r="E1307">
        <f>D1307*I$1296*(2/5)</f>
        <v>2.9270339551905367</v>
      </c>
      <c r="M1307" s="1" t="s">
        <v>68</v>
      </c>
      <c r="N1307">
        <v>3.5431231787659513E-4</v>
      </c>
      <c r="O1307" s="25">
        <v>0</v>
      </c>
    </row>
    <row r="1308" spans="1:15" x14ac:dyDescent="0.25">
      <c r="A1308" s="1" t="s">
        <v>68</v>
      </c>
      <c r="B1308" s="18">
        <v>1.251539E-2</v>
      </c>
      <c r="C1308">
        <f>B1308/((0)+B$13)</f>
        <v>3.9103261888395925E-4</v>
      </c>
      <c r="D1308">
        <f>C1308*0</f>
        <v>0</v>
      </c>
      <c r="E1308">
        <f>D1308*I$1296*(0)</f>
        <v>0</v>
      </c>
      <c r="M1308" s="1" t="s">
        <v>208</v>
      </c>
      <c r="N1308">
        <f>SUM(N1296:N1307)</f>
        <v>7.0531158776703666</v>
      </c>
      <c r="O1308" s="25">
        <f>SUM(O1296:O1307)</f>
        <v>8.0935735082153286</v>
      </c>
    </row>
    <row r="1309" spans="1:15" x14ac:dyDescent="0.25">
      <c r="A1309" s="1" t="s">
        <v>69</v>
      </c>
      <c r="B1309" s="18">
        <v>5.0705530000000003</v>
      </c>
      <c r="C1309">
        <f>B1309/((0)+B$14)</f>
        <v>0.14303393511988716</v>
      </c>
      <c r="D1309">
        <v>0.14303393511988716</v>
      </c>
      <c r="M1309" s="1" t="s">
        <v>69</v>
      </c>
      <c r="N1309">
        <v>0.76712831685268501</v>
      </c>
      <c r="O1309" s="25">
        <v>0.76712831685268501</v>
      </c>
    </row>
    <row r="1310" spans="1:15" x14ac:dyDescent="0.25">
      <c r="A1310" s="1" t="s">
        <v>70</v>
      </c>
      <c r="B1310" s="18">
        <v>0.75166750000000004</v>
      </c>
      <c r="C1310">
        <f>B1310/((0)+B$15)</f>
        <v>3.9565612169702072E-2</v>
      </c>
      <c r="D1310">
        <v>3.9565612169702072E-2</v>
      </c>
      <c r="M1310" s="1" t="s">
        <v>209</v>
      </c>
      <c r="N1310">
        <v>0.2122007021868588</v>
      </c>
      <c r="O1310" s="25">
        <v>0.2122007021868588</v>
      </c>
    </row>
    <row r="1311" spans="1:15" x14ac:dyDescent="0.25">
      <c r="A1311" s="1" t="s">
        <v>71</v>
      </c>
      <c r="B1311" s="18">
        <f>(16/(2*B$15))*B1310</f>
        <v>0.31652489735761657</v>
      </c>
      <c r="M1311" s="1" t="s">
        <v>210</v>
      </c>
      <c r="N1311">
        <f>SUM(N1309:N1310)</f>
        <v>0.97932901903954384</v>
      </c>
      <c r="O1311" s="25">
        <f>SUM(O1309:O1310)</f>
        <v>0.97932901903954384</v>
      </c>
    </row>
    <row r="1312" spans="1:15" x14ac:dyDescent="0.25">
      <c r="A1312" s="1" t="s">
        <v>72</v>
      </c>
      <c r="B1312" s="18">
        <f>(16/(2*B$14))*B1309</f>
        <v>1.1442714809590973</v>
      </c>
      <c r="M1312" s="1" t="s">
        <v>211</v>
      </c>
      <c r="N1312">
        <f>1-(N1309+N1310)</f>
        <v>2.0670980960456165E-2</v>
      </c>
      <c r="O1312" s="25">
        <f>1-(O1309+O1310)</f>
        <v>2.0670980960456165E-2</v>
      </c>
    </row>
    <row r="1313" spans="1:13" x14ac:dyDescent="0.25">
      <c r="A1313" s="1" t="s">
        <v>73</v>
      </c>
      <c r="B1313" s="25">
        <f>SUM(B1297:B1312)</f>
        <v>100.13559456831671</v>
      </c>
      <c r="C1313">
        <f>SUM(C1297:C1310)</f>
        <v>1.4155118390682198</v>
      </c>
      <c r="D1313">
        <f>SUM(D1297:D1310)</f>
        <v>2.515198247614971</v>
      </c>
    </row>
    <row r="1314" spans="1:13" x14ac:dyDescent="0.25">
      <c r="A1314" s="1"/>
      <c r="C1314">
        <f>(C1309+C1310)/2</f>
        <v>9.1299773644794607E-2</v>
      </c>
      <c r="D1314">
        <f>(D1309+D1310)/2</f>
        <v>9.1299773644794607E-2</v>
      </c>
    </row>
    <row r="1315" spans="1:13" x14ac:dyDescent="0.25">
      <c r="A1315" s="1" t="s">
        <v>111</v>
      </c>
      <c r="C1315">
        <f>C1313-C1314</f>
        <v>1.3242120654234251</v>
      </c>
      <c r="D1315">
        <f>D1313-D1314</f>
        <v>2.4238984739701763</v>
      </c>
    </row>
    <row r="1317" spans="1:13" s="6" customFormat="1" x14ac:dyDescent="0.25">
      <c r="A1317" s="5" t="s">
        <v>174</v>
      </c>
      <c r="M1317" s="5" t="s">
        <v>212</v>
      </c>
    </row>
    <row r="1318" spans="1:13" x14ac:dyDescent="0.25">
      <c r="B1318" s="1" t="s">
        <v>55</v>
      </c>
      <c r="C1318" s="1" t="s">
        <v>110</v>
      </c>
      <c r="D1318" s="1" t="s">
        <v>56</v>
      </c>
      <c r="F1318" s="1" t="s">
        <v>112</v>
      </c>
      <c r="I1318">
        <f>13/D1337</f>
        <v>5.4831845149328426</v>
      </c>
      <c r="M1318" s="1" t="s">
        <v>97</v>
      </c>
    </row>
    <row r="1319" spans="1:13" x14ac:dyDescent="0.25">
      <c r="A1319" s="1" t="s">
        <v>57</v>
      </c>
      <c r="B1319">
        <v>0.77883020000000003</v>
      </c>
      <c r="C1319">
        <f>B1319/((2*B$16)+B$2)</f>
        <v>1.2962571775710268E-2</v>
      </c>
      <c r="D1319">
        <f>C1319*2</f>
        <v>2.5925143551420535E-2</v>
      </c>
      <c r="F1319" s="1"/>
      <c r="M1319" s="1" t="s">
        <v>98</v>
      </c>
    </row>
    <row r="1320" spans="1:13" x14ac:dyDescent="0.25">
      <c r="A1320" s="1" t="s">
        <v>58</v>
      </c>
      <c r="B1320">
        <v>0</v>
      </c>
      <c r="C1320">
        <f>B1320/((2*B$16)+B$3)</f>
        <v>0</v>
      </c>
      <c r="D1320">
        <f>C1320*2</f>
        <v>0</v>
      </c>
      <c r="F1320" s="1" t="s">
        <v>113</v>
      </c>
      <c r="I1320" s="2">
        <f>D1332*I1318</f>
        <v>0.1106093505820118</v>
      </c>
      <c r="M1320" s="1" t="s">
        <v>99</v>
      </c>
    </row>
    <row r="1321" spans="1:13" x14ac:dyDescent="0.25">
      <c r="A1321" s="1" t="s">
        <v>59</v>
      </c>
      <c r="B1321">
        <v>0.1122923</v>
      </c>
      <c r="C1321">
        <f>B1321/((3*B$16)+2*B$4)</f>
        <v>1.1013259971950058E-3</v>
      </c>
      <c r="D1321">
        <f>C1321*3</f>
        <v>3.3039779915850177E-3</v>
      </c>
      <c r="F1321" s="1" t="s">
        <v>114</v>
      </c>
      <c r="I1321" s="2">
        <f>D1331*I1318</f>
        <v>0.78200419650586495</v>
      </c>
      <c r="M1321" s="1" t="s">
        <v>100</v>
      </c>
    </row>
    <row r="1322" spans="1:13" x14ac:dyDescent="0.25">
      <c r="A1322" s="1" t="s">
        <v>60</v>
      </c>
      <c r="B1322">
        <v>1.9217689999999999E-2</v>
      </c>
      <c r="C1322">
        <f>B1322/((3*B$16)+2*B$5)</f>
        <v>1.2644132141141791E-4</v>
      </c>
      <c r="D1322">
        <f>C1322*3</f>
        <v>3.7932396423425373E-4</v>
      </c>
      <c r="F1322" s="1"/>
      <c r="M1322" s="1" t="s">
        <v>101</v>
      </c>
    </row>
    <row r="1323" spans="1:13" x14ac:dyDescent="0.25">
      <c r="A1323" s="1" t="s">
        <v>61</v>
      </c>
      <c r="B1323">
        <v>1.001171</v>
      </c>
      <c r="C1323">
        <f>B1323/((B$16)+B$6)</f>
        <v>1.3935346027504038E-2</v>
      </c>
      <c r="D1323">
        <f t="shared" ref="D1323:D1328" si="71">C1323*1</f>
        <v>1.3935346027504038E-2</v>
      </c>
      <c r="F1323" s="1" t="s">
        <v>115</v>
      </c>
      <c r="M1323" s="1" t="s">
        <v>102</v>
      </c>
    </row>
    <row r="1324" spans="1:13" x14ac:dyDescent="0.25">
      <c r="A1324" s="1" t="s">
        <v>62</v>
      </c>
      <c r="B1324">
        <v>0</v>
      </c>
      <c r="C1324">
        <f>B1324/((B$16)+B$7)</f>
        <v>0</v>
      </c>
      <c r="D1324">
        <f t="shared" si="71"/>
        <v>0</v>
      </c>
      <c r="M1324" s="1" t="s">
        <v>103</v>
      </c>
    </row>
    <row r="1325" spans="1:13" x14ac:dyDescent="0.25">
      <c r="A1325" s="1" t="s">
        <v>63</v>
      </c>
      <c r="B1325">
        <v>7.3107619999999998E-2</v>
      </c>
      <c r="C1325">
        <f>B1325/((B$16)+B$8)</f>
        <v>1.8139048233425962E-3</v>
      </c>
      <c r="D1325">
        <f t="shared" si="71"/>
        <v>1.8139048233425962E-3</v>
      </c>
      <c r="M1325" s="1" t="s">
        <v>104</v>
      </c>
    </row>
    <row r="1326" spans="1:13" x14ac:dyDescent="0.25">
      <c r="A1326" s="1" t="s">
        <v>64</v>
      </c>
      <c r="B1326">
        <v>51.463180000000001</v>
      </c>
      <c r="C1326">
        <f>B1326/((B$16)+B$9)</f>
        <v>0.91772348734775389</v>
      </c>
      <c r="D1326">
        <f t="shared" si="71"/>
        <v>0.91772348734775389</v>
      </c>
      <c r="M1326" s="1" t="s">
        <v>105</v>
      </c>
    </row>
    <row r="1327" spans="1:13" x14ac:dyDescent="0.25">
      <c r="A1327" s="1" t="s">
        <v>65</v>
      </c>
      <c r="B1327">
        <v>0.17831250000000001</v>
      </c>
      <c r="C1327">
        <f>B1327/((B$16)+2*B$10)</f>
        <v>2.8769825263395667E-3</v>
      </c>
      <c r="D1327">
        <f t="shared" si="71"/>
        <v>2.8769825263395667E-3</v>
      </c>
      <c r="M1327" s="1" t="s">
        <v>106</v>
      </c>
    </row>
    <row r="1328" spans="1:13" x14ac:dyDescent="0.25">
      <c r="A1328" s="1" t="s">
        <v>66</v>
      </c>
      <c r="B1328">
        <v>2.58859E-2</v>
      </c>
      <c r="C1328">
        <f>B1328/((B$16)+2*B$11)</f>
        <v>2.747884886893199E-4</v>
      </c>
      <c r="D1328">
        <f t="shared" si="71"/>
        <v>2.747884886893199E-4</v>
      </c>
      <c r="M1328" s="1" t="s">
        <v>107</v>
      </c>
    </row>
    <row r="1329" spans="1:15" x14ac:dyDescent="0.25">
      <c r="A1329" s="1" t="s">
        <v>67</v>
      </c>
      <c r="B1329">
        <v>37.565399999999997</v>
      </c>
      <c r="C1329">
        <f>B1329/((5*B$16)+(2*B$12))</f>
        <v>0.26465130369232714</v>
      </c>
      <c r="D1329">
        <f>C1329*5</f>
        <v>1.3232565184616356</v>
      </c>
      <c r="M1329" s="1" t="s">
        <v>68</v>
      </c>
    </row>
    <row r="1330" spans="1:15" x14ac:dyDescent="0.25">
      <c r="A1330" s="1" t="s">
        <v>68</v>
      </c>
      <c r="B1330">
        <v>0.39936090000000002</v>
      </c>
      <c r="C1330">
        <f>B1330/((0)+B$13)</f>
        <v>1.2477688558395301E-2</v>
      </c>
      <c r="D1330">
        <f>C1330*0</f>
        <v>0</v>
      </c>
      <c r="M1330" s="1" t="s">
        <v>208</v>
      </c>
      <c r="N1330">
        <f>SUM(N1318:N1329)</f>
        <v>0</v>
      </c>
    </row>
    <row r="1331" spans="1:15" x14ac:dyDescent="0.25">
      <c r="A1331" s="1" t="s">
        <v>69</v>
      </c>
      <c r="B1331">
        <v>5.0558300000000003</v>
      </c>
      <c r="C1331">
        <f>B1331/((0)+B$14)</f>
        <v>0.14261861777150917</v>
      </c>
      <c r="D1331">
        <v>0.14261861777150917</v>
      </c>
      <c r="M1331" s="1" t="s">
        <v>69</v>
      </c>
      <c r="N1331">
        <v>0.78200419650586495</v>
      </c>
    </row>
    <row r="1332" spans="1:15" x14ac:dyDescent="0.25">
      <c r="A1332" s="1" t="s">
        <v>70</v>
      </c>
      <c r="B1332">
        <v>0.38323649999999998</v>
      </c>
      <c r="C1332">
        <f>B1332/((0)+B$15)</f>
        <v>2.0172465522686596E-2</v>
      </c>
      <c r="D1332">
        <v>2.0172465522686596E-2</v>
      </c>
      <c r="M1332" s="1" t="s">
        <v>209</v>
      </c>
      <c r="N1332">
        <v>0.1106093505820118</v>
      </c>
    </row>
    <row r="1333" spans="1:15" x14ac:dyDescent="0.25">
      <c r="A1333" s="1" t="s">
        <v>71</v>
      </c>
      <c r="B1333">
        <f>(16/(2*B$15))*B1332</f>
        <v>0.16137972418149277</v>
      </c>
      <c r="M1333" s="1" t="s">
        <v>210</v>
      </c>
      <c r="N1333">
        <f>SUM(N1331:N1332)</f>
        <v>0.89261354708787677</v>
      </c>
    </row>
    <row r="1334" spans="1:15" x14ac:dyDescent="0.25">
      <c r="A1334" s="1" t="s">
        <v>72</v>
      </c>
      <c r="B1334">
        <f>(16/(2*B$14))*B1331</f>
        <v>1.1409489421720733</v>
      </c>
      <c r="M1334" s="1" t="s">
        <v>211</v>
      </c>
      <c r="N1334">
        <f>1-(N1331+N1332)</f>
        <v>0.10738645291212323</v>
      </c>
    </row>
    <row r="1335" spans="1:15" x14ac:dyDescent="0.25">
      <c r="A1335" s="1" t="s">
        <v>73</v>
      </c>
      <c r="B1335">
        <f>SUM(B1319:B1334)</f>
        <v>98.358153276353562</v>
      </c>
      <c r="C1335">
        <f>SUM(C1319:C1332)</f>
        <v>1.3907349238528646</v>
      </c>
      <c r="D1335">
        <f>SUM(D1319:D1332)</f>
        <v>2.4522805564767007</v>
      </c>
    </row>
    <row r="1336" spans="1:15" x14ac:dyDescent="0.25">
      <c r="A1336" s="1"/>
      <c r="C1336">
        <f>(C1331+C1332)/2</f>
        <v>8.1395541647097877E-2</v>
      </c>
      <c r="D1336">
        <f>(D1331+D1332)/2</f>
        <v>8.1395541647097877E-2</v>
      </c>
    </row>
    <row r="1337" spans="1:15" x14ac:dyDescent="0.25">
      <c r="A1337" s="1" t="s">
        <v>111</v>
      </c>
      <c r="C1337">
        <f>C1335-C1336</f>
        <v>1.3093393822057666</v>
      </c>
      <c r="D1337">
        <f>D1335-D1336</f>
        <v>2.3708850148296028</v>
      </c>
    </row>
    <row r="1339" spans="1:15" s="6" customFormat="1" x14ac:dyDescent="0.25">
      <c r="A1339" s="5" t="s">
        <v>175</v>
      </c>
      <c r="M1339" s="5" t="s">
        <v>212</v>
      </c>
    </row>
    <row r="1340" spans="1:15" x14ac:dyDescent="0.25">
      <c r="B1340" s="1" t="s">
        <v>55</v>
      </c>
      <c r="C1340" s="1" t="s">
        <v>110</v>
      </c>
      <c r="D1340" s="1" t="s">
        <v>56</v>
      </c>
      <c r="E1340" s="24" t="s">
        <v>212</v>
      </c>
      <c r="F1340" s="1" t="s">
        <v>112</v>
      </c>
      <c r="I1340">
        <f>13/D1359</f>
        <v>5.3234926207328677</v>
      </c>
      <c r="M1340" s="1" t="s">
        <v>97</v>
      </c>
      <c r="N1340">
        <v>3.9344603071187763E-2</v>
      </c>
      <c r="O1340" s="25">
        <v>3.3915927805750035E-2</v>
      </c>
    </row>
    <row r="1341" spans="1:15" x14ac:dyDescent="0.25">
      <c r="A1341" s="1" t="s">
        <v>57</v>
      </c>
      <c r="B1341" s="18">
        <v>0.38278830000000003</v>
      </c>
      <c r="C1341">
        <f>B1341/((2*B$16)+B$2)</f>
        <v>6.3709917946840212E-3</v>
      </c>
      <c r="D1341">
        <f>C1341*2</f>
        <v>1.2741983589368042E-2</v>
      </c>
      <c r="E1341">
        <f>D1341*I$1340*(1/2)</f>
        <v>3.3915927805750035E-2</v>
      </c>
      <c r="F1341" s="1"/>
      <c r="M1341" s="1" t="s">
        <v>98</v>
      </c>
      <c r="N1341">
        <v>3.0524359893708045E-4</v>
      </c>
      <c r="O1341" s="25">
        <v>5.1505807191881345E-4</v>
      </c>
    </row>
    <row r="1342" spans="1:15" x14ac:dyDescent="0.25">
      <c r="A1342" s="1" t="s">
        <v>58</v>
      </c>
      <c r="B1342" s="18">
        <v>7.7302839999999996E-3</v>
      </c>
      <c r="C1342">
        <f>B1342/((2*B$16)+B$3)</f>
        <v>9.6751908683571553E-5</v>
      </c>
      <c r="D1342">
        <f>C1342*2</f>
        <v>1.9350381736714311E-4</v>
      </c>
      <c r="E1342">
        <f t="shared" ref="E1342" si="72">D1342*I$1340*(1/2)</f>
        <v>5.1505807191881345E-4</v>
      </c>
      <c r="F1342" s="1" t="s">
        <v>113</v>
      </c>
      <c r="I1342" s="2">
        <f>D1354*I1340</f>
        <v>0.10239123548172678</v>
      </c>
      <c r="M1342" s="1" t="s">
        <v>99</v>
      </c>
      <c r="N1342">
        <v>1.3705112913002596E-2</v>
      </c>
      <c r="O1342" s="25">
        <v>1.2980903482116108E-2</v>
      </c>
    </row>
    <row r="1343" spans="1:15" x14ac:dyDescent="0.25">
      <c r="A1343" s="1" t="s">
        <v>59</v>
      </c>
      <c r="B1343" s="18">
        <v>0.1243118</v>
      </c>
      <c r="C1343">
        <f>B1343/((3*B$16)+2*B$4)</f>
        <v>1.2192093055187769E-3</v>
      </c>
      <c r="D1343">
        <f>C1343*3</f>
        <v>3.6576279165563309E-3</v>
      </c>
      <c r="E1343">
        <f>D1343*I$1340*(2/3)</f>
        <v>1.2980903482116108E-2</v>
      </c>
      <c r="F1343" s="1" t="s">
        <v>114</v>
      </c>
      <c r="I1343" s="2">
        <f>D1353*I1340</f>
        <v>0.74621025398943341</v>
      </c>
      <c r="M1343" s="1" t="s">
        <v>100</v>
      </c>
      <c r="N1343">
        <v>1.5462084343658379E-3</v>
      </c>
      <c r="O1343" s="25">
        <v>2.2313717264323975E-3</v>
      </c>
    </row>
    <row r="1344" spans="1:15" x14ac:dyDescent="0.25">
      <c r="A1344" s="1" t="s">
        <v>60</v>
      </c>
      <c r="B1344" s="18">
        <v>3.1853520000000003E-2</v>
      </c>
      <c r="C1344">
        <f>B1344/((3*B$16)+2*B$5)</f>
        <v>2.095777983933048E-4</v>
      </c>
      <c r="D1344">
        <f>C1344*3</f>
        <v>6.2873339517991443E-4</v>
      </c>
      <c r="E1344">
        <f>D1344*I$1340*(2/3)</f>
        <v>2.2313717264323975E-3</v>
      </c>
      <c r="F1344" s="1"/>
      <c r="M1344" s="1" t="s">
        <v>101</v>
      </c>
      <c r="N1344">
        <v>2.2743795321181242E-2</v>
      </c>
      <c r="O1344" s="25">
        <v>3.0299360254813605E-2</v>
      </c>
    </row>
    <row r="1345" spans="1:15" x14ac:dyDescent="0.25">
      <c r="A1345" s="1" t="s">
        <v>61</v>
      </c>
      <c r="B1345" s="18">
        <v>0.40890959999999998</v>
      </c>
      <c r="C1345">
        <f>B1345/((B$16)+B$6)</f>
        <v>5.6916318690496074E-3</v>
      </c>
      <c r="D1345">
        <f t="shared" ref="D1345:D1350" si="73">C1345*1</f>
        <v>5.6916318690496074E-3</v>
      </c>
      <c r="E1345">
        <f>D1345*I$1340*(1/1)</f>
        <v>3.0299360254813605E-2</v>
      </c>
      <c r="F1345" s="1" t="s">
        <v>115</v>
      </c>
      <c r="M1345" s="1" t="s">
        <v>102</v>
      </c>
      <c r="N1345">
        <v>0</v>
      </c>
      <c r="O1345" s="25">
        <v>0</v>
      </c>
    </row>
    <row r="1346" spans="1:15" x14ac:dyDescent="0.25">
      <c r="A1346" s="1" t="s">
        <v>62</v>
      </c>
      <c r="B1346" s="18">
        <v>0</v>
      </c>
      <c r="C1346">
        <f>B1346/((B$16)+B$7)</f>
        <v>0</v>
      </c>
      <c r="D1346">
        <f t="shared" si="73"/>
        <v>0</v>
      </c>
      <c r="E1346">
        <f>D1346*I$1340*(1/1)</f>
        <v>0</v>
      </c>
      <c r="M1346" s="1" t="s">
        <v>103</v>
      </c>
      <c r="N1346">
        <v>1.1539181667793514E-2</v>
      </c>
      <c r="O1346" s="25">
        <v>8.5888036436569202E-3</v>
      </c>
    </row>
    <row r="1347" spans="1:15" x14ac:dyDescent="0.25">
      <c r="A1347" s="1" t="s">
        <v>63</v>
      </c>
      <c r="B1347" s="18">
        <v>6.5025570000000005E-2</v>
      </c>
      <c r="C1347">
        <f>B1347/((B$16)+B$8)</f>
        <v>1.6133775803890433E-3</v>
      </c>
      <c r="D1347">
        <f t="shared" si="73"/>
        <v>1.6133775803890433E-3</v>
      </c>
      <c r="E1347">
        <f>D1347*I$1340*(1/1)</f>
        <v>8.5888036436569202E-3</v>
      </c>
      <c r="M1347" s="1" t="s">
        <v>104</v>
      </c>
      <c r="N1347">
        <v>3.7808962738114871</v>
      </c>
      <c r="O1347" s="25">
        <v>5.0144182925778118</v>
      </c>
    </row>
    <row r="1348" spans="1:15" x14ac:dyDescent="0.25">
      <c r="A1348" s="1" t="s">
        <v>64</v>
      </c>
      <c r="B1348" s="18">
        <v>52.821249999999999</v>
      </c>
      <c r="C1348">
        <f>B1348/((B$16)+B$9)</f>
        <v>0.94194143766606619</v>
      </c>
      <c r="D1348">
        <f t="shared" si="73"/>
        <v>0.94194143766606619</v>
      </c>
      <c r="E1348">
        <f>D1348*I$1340*(1/1)</f>
        <v>5.0144182925778118</v>
      </c>
      <c r="M1348" s="1" t="s">
        <v>105</v>
      </c>
      <c r="N1348">
        <v>4.6100079523607007E-2</v>
      </c>
      <c r="O1348" s="25">
        <v>3.8174008961734299E-2</v>
      </c>
    </row>
    <row r="1349" spans="1:15" x14ac:dyDescent="0.25">
      <c r="A1349" s="1" t="s">
        <v>65</v>
      </c>
      <c r="B1349" s="18">
        <v>0.22222130000000001</v>
      </c>
      <c r="C1349">
        <f>B1349/((B$16)+2*B$10)</f>
        <v>3.5854289356072222E-3</v>
      </c>
      <c r="D1349">
        <f t="shared" si="73"/>
        <v>3.5854289356072222E-3</v>
      </c>
      <c r="E1349">
        <f>D1349*I$1340*(2/1)</f>
        <v>3.8174008961734299E-2</v>
      </c>
      <c r="M1349" s="1" t="s">
        <v>106</v>
      </c>
      <c r="N1349">
        <v>0</v>
      </c>
      <c r="O1349" s="25">
        <v>0</v>
      </c>
    </row>
    <row r="1350" spans="1:15" x14ac:dyDescent="0.25">
      <c r="A1350" s="1" t="s">
        <v>66</v>
      </c>
      <c r="B1350" s="18">
        <v>0</v>
      </c>
      <c r="C1350">
        <f>B1350/((B$16)+2*B$11)</f>
        <v>0</v>
      </c>
      <c r="D1350">
        <f t="shared" si="73"/>
        <v>0</v>
      </c>
      <c r="E1350">
        <f>D1350*I$1340*(2/1)</f>
        <v>0</v>
      </c>
      <c r="M1350" s="1" t="s">
        <v>107</v>
      </c>
      <c r="N1350">
        <v>3.2286644555979986</v>
      </c>
      <c r="O1350" s="25">
        <v>2.9646501638956435</v>
      </c>
    </row>
    <row r="1351" spans="1:15" x14ac:dyDescent="0.25">
      <c r="A1351" s="1" t="s">
        <v>67</v>
      </c>
      <c r="B1351" s="18">
        <v>39.523989999999998</v>
      </c>
      <c r="C1351">
        <f>B1351/((5*B$16)+(2*B$12))</f>
        <v>0.27844972982112537</v>
      </c>
      <c r="D1351">
        <f>C1351*5</f>
        <v>1.392248649105627</v>
      </c>
      <c r="E1351">
        <f>D1351*I$1340*(2/5)</f>
        <v>2.9646501638956435</v>
      </c>
      <c r="M1351" s="1" t="s">
        <v>68</v>
      </c>
      <c r="N1351">
        <v>0</v>
      </c>
      <c r="O1351" s="25">
        <v>0</v>
      </c>
    </row>
    <row r="1352" spans="1:15" x14ac:dyDescent="0.25">
      <c r="A1352" s="1" t="s">
        <v>68</v>
      </c>
      <c r="B1352" s="18">
        <v>0</v>
      </c>
      <c r="C1352">
        <f>B1352/((0)+B$13)</f>
        <v>0</v>
      </c>
      <c r="D1352">
        <f>C1352*0</f>
        <v>0</v>
      </c>
      <c r="E1352">
        <f>D1352*I$1296*(0)</f>
        <v>0</v>
      </c>
      <c r="M1352" s="1" t="s">
        <v>208</v>
      </c>
      <c r="N1352">
        <f>SUM(N1340:N1351)</f>
        <v>7.1448449539395611</v>
      </c>
      <c r="O1352" s="25">
        <f>SUM(O1340:O1351)</f>
        <v>8.1057738904198775</v>
      </c>
    </row>
    <row r="1353" spans="1:15" x14ac:dyDescent="0.25">
      <c r="A1353" s="1" t="s">
        <v>69</v>
      </c>
      <c r="B1353" s="18">
        <v>4.9691349999999996</v>
      </c>
      <c r="C1353">
        <f>B1353/((0)+B$14)</f>
        <v>0.14017306064880111</v>
      </c>
      <c r="D1353">
        <v>0.14017306064880111</v>
      </c>
      <c r="M1353" s="1" t="s">
        <v>69</v>
      </c>
      <c r="N1353">
        <v>0.74621025398943341</v>
      </c>
      <c r="O1353" s="25">
        <v>0.74621025398943341</v>
      </c>
    </row>
    <row r="1354" spans="1:15" x14ac:dyDescent="0.25">
      <c r="A1354" s="1" t="s">
        <v>70</v>
      </c>
      <c r="B1354" s="18">
        <v>0.36540460000000002</v>
      </c>
      <c r="C1354">
        <f>B1354/((0)+B$15)</f>
        <v>1.9233845667965051E-2</v>
      </c>
      <c r="D1354">
        <v>1.9233845667965051E-2</v>
      </c>
      <c r="M1354" s="1" t="s">
        <v>209</v>
      </c>
      <c r="N1354">
        <v>0.10239123548172678</v>
      </c>
      <c r="O1354" s="25">
        <v>0.10239123548172678</v>
      </c>
    </row>
    <row r="1355" spans="1:15" x14ac:dyDescent="0.25">
      <c r="A1355" s="1" t="s">
        <v>71</v>
      </c>
      <c r="B1355" s="18">
        <f>(16/(2*B$15))*B1354</f>
        <v>0.15387076534372041</v>
      </c>
      <c r="M1355" s="1" t="s">
        <v>210</v>
      </c>
      <c r="N1355">
        <f>SUM(N1353:N1354)</f>
        <v>0.84860148947116021</v>
      </c>
      <c r="O1355" s="25">
        <f>SUM(O1353:O1354)</f>
        <v>0.84860148947116021</v>
      </c>
    </row>
    <row r="1356" spans="1:15" x14ac:dyDescent="0.25">
      <c r="A1356" s="1" t="s">
        <v>72</v>
      </c>
      <c r="B1356" s="18">
        <f>(16/(2*B$14))*B1353</f>
        <v>1.1213844851904089</v>
      </c>
      <c r="M1356" s="1" t="s">
        <v>211</v>
      </c>
      <c r="N1356">
        <f>1-(N1353+N1354)</f>
        <v>0.15139851052883979</v>
      </c>
      <c r="O1356" s="25">
        <f>1-(O1353+O1354)</f>
        <v>0.15139851052883979</v>
      </c>
    </row>
    <row r="1357" spans="1:15" x14ac:dyDescent="0.25">
      <c r="A1357" s="1" t="s">
        <v>73</v>
      </c>
      <c r="B1357" s="25">
        <f>SUM(B1341:B1356)</f>
        <v>100.19787522453413</v>
      </c>
      <c r="C1357">
        <f>SUM(C1341:C1354)</f>
        <v>1.3985850429962832</v>
      </c>
      <c r="D1357">
        <f>SUM(D1341:D1354)</f>
        <v>2.5217092801919767</v>
      </c>
    </row>
    <row r="1358" spans="1:15" x14ac:dyDescent="0.25">
      <c r="A1358" s="1"/>
      <c r="C1358">
        <f>(C1353+C1354)/2</f>
        <v>7.9703453158383078E-2</v>
      </c>
      <c r="D1358">
        <f>(D1353+D1354)/2</f>
        <v>7.9703453158383078E-2</v>
      </c>
    </row>
    <row r="1359" spans="1:15" x14ac:dyDescent="0.25">
      <c r="A1359" s="1" t="s">
        <v>111</v>
      </c>
      <c r="C1359">
        <f>C1357-C1358</f>
        <v>1.3188815898379</v>
      </c>
      <c r="D1359">
        <f>D1357-D1358</f>
        <v>2.4420058270335936</v>
      </c>
    </row>
    <row r="1361" spans="1:14" s="6" customFormat="1" x14ac:dyDescent="0.25">
      <c r="A1361" s="5" t="s">
        <v>176</v>
      </c>
      <c r="M1361" s="5" t="s">
        <v>212</v>
      </c>
    </row>
    <row r="1362" spans="1:14" x14ac:dyDescent="0.25">
      <c r="B1362" s="1" t="s">
        <v>55</v>
      </c>
      <c r="C1362" s="1" t="s">
        <v>110</v>
      </c>
      <c r="D1362" s="1" t="s">
        <v>56</v>
      </c>
      <c r="F1362" s="1" t="s">
        <v>112</v>
      </c>
      <c r="I1362">
        <f>13/D1381</f>
        <v>5.3282855950296906</v>
      </c>
      <c r="M1362" s="1" t="s">
        <v>97</v>
      </c>
      <c r="N1362">
        <v>4.3036601435983327E-2</v>
      </c>
    </row>
    <row r="1363" spans="1:14" x14ac:dyDescent="0.25">
      <c r="A1363" s="1" t="s">
        <v>57</v>
      </c>
      <c r="B1363">
        <v>0.39757439999999999</v>
      </c>
      <c r="C1363">
        <f>B1363/((2*B$16)+B$2)</f>
        <v>6.6170863638633226E-3</v>
      </c>
      <c r="D1363">
        <f>C1363*2</f>
        <v>1.3234172727726645E-2</v>
      </c>
      <c r="F1363" s="1"/>
      <c r="M1363" s="1" t="s">
        <v>98</v>
      </c>
      <c r="N1363">
        <v>4.049799303695264E-4</v>
      </c>
    </row>
    <row r="1364" spans="1:14" x14ac:dyDescent="0.25">
      <c r="A1364" s="1" t="s">
        <v>58</v>
      </c>
      <c r="B1364">
        <v>1.0159420000000001E-2</v>
      </c>
      <c r="C1364">
        <f>B1364/((2*B$16)+B$3)</f>
        <v>1.2715487246238956E-4</v>
      </c>
      <c r="D1364">
        <f>C1364*2</f>
        <v>2.5430974492477912E-4</v>
      </c>
      <c r="F1364" s="1" t="s">
        <v>113</v>
      </c>
      <c r="I1364" s="2">
        <f>D1376*I1362</f>
        <v>0.11980189355432543</v>
      </c>
      <c r="M1364" s="1" t="s">
        <v>99</v>
      </c>
      <c r="N1364">
        <v>1.0892276106405597E-2</v>
      </c>
    </row>
    <row r="1365" spans="1:14" x14ac:dyDescent="0.25">
      <c r="A1365" s="1" t="s">
        <v>59</v>
      </c>
      <c r="B1365">
        <v>9.2147969999999996E-2</v>
      </c>
      <c r="C1365">
        <f>B1365/((3*B$16)+2*B$4)</f>
        <v>9.0375702474475533E-4</v>
      </c>
      <c r="D1365">
        <f>C1365*3</f>
        <v>2.7112710742342658E-3</v>
      </c>
      <c r="F1365" s="1" t="s">
        <v>114</v>
      </c>
      <c r="I1365" s="2">
        <f>D1375*I1362</f>
        <v>0.73618344348670373</v>
      </c>
      <c r="M1365" s="1" t="s">
        <v>100</v>
      </c>
      <c r="N1365">
        <v>1.1317654701778804E-3</v>
      </c>
    </row>
    <row r="1366" spans="1:14" x14ac:dyDescent="0.25">
      <c r="A1366" s="1" t="s">
        <v>60</v>
      </c>
      <c r="B1366">
        <v>2.2047000000000001E-2</v>
      </c>
      <c r="C1366">
        <f>B1366/((3*B$16)+2*B$5)</f>
        <v>1.4505655014507629E-4</v>
      </c>
      <c r="D1366">
        <f>C1366*3</f>
        <v>4.351696504352289E-4</v>
      </c>
      <c r="F1366" s="1"/>
      <c r="M1366" s="1" t="s">
        <v>101</v>
      </c>
      <c r="N1366">
        <v>2.7255472395768497E-2</v>
      </c>
    </row>
    <row r="1367" spans="1:14" x14ac:dyDescent="0.25">
      <c r="A1367" s="1" t="s">
        <v>61</v>
      </c>
      <c r="B1367">
        <v>0.51272269999999998</v>
      </c>
      <c r="C1367">
        <f>B1367/((B$16)+B$6)</f>
        <v>7.1366112688603083E-3</v>
      </c>
      <c r="D1367">
        <f t="shared" ref="D1367:D1372" si="74">C1367*1</f>
        <v>7.1366112688603083E-3</v>
      </c>
      <c r="F1367" s="1" t="s">
        <v>115</v>
      </c>
      <c r="M1367" s="1" t="s">
        <v>102</v>
      </c>
      <c r="N1367">
        <v>0</v>
      </c>
    </row>
    <row r="1368" spans="1:14" x14ac:dyDescent="0.25">
      <c r="A1368" s="1" t="s">
        <v>62</v>
      </c>
      <c r="B1368">
        <v>0</v>
      </c>
      <c r="C1368">
        <f>B1368/((B$16)+B$7)</f>
        <v>0</v>
      </c>
      <c r="D1368">
        <f t="shared" si="74"/>
        <v>0</v>
      </c>
      <c r="M1368" s="1" t="s">
        <v>103</v>
      </c>
      <c r="N1368">
        <v>5.9937185807758721E-3</v>
      </c>
    </row>
    <row r="1369" spans="1:14" x14ac:dyDescent="0.25">
      <c r="A1369" s="1" t="s">
        <v>63</v>
      </c>
      <c r="B1369">
        <v>3.1288249999999997E-2</v>
      </c>
      <c r="C1369">
        <f>B1369/((B$16)+B$8)</f>
        <v>7.7630632195315591E-4</v>
      </c>
      <c r="D1369">
        <f t="shared" si="74"/>
        <v>7.7630632195315591E-4</v>
      </c>
      <c r="M1369" s="1" t="s">
        <v>104</v>
      </c>
      <c r="N1369">
        <v>3.49199517394158</v>
      </c>
    </row>
    <row r="1370" spans="1:14" x14ac:dyDescent="0.25">
      <c r="A1370" s="1" t="s">
        <v>64</v>
      </c>
      <c r="B1370">
        <v>52.849440000000001</v>
      </c>
      <c r="C1370">
        <f>B1370/((B$16)+B$9)</f>
        <v>0.94244413930845083</v>
      </c>
      <c r="D1370">
        <f t="shared" si="74"/>
        <v>0.94244413930845083</v>
      </c>
      <c r="M1370" s="1" t="s">
        <v>105</v>
      </c>
      <c r="N1370">
        <v>3.6207654979185606E-2</v>
      </c>
    </row>
    <row r="1371" spans="1:14" x14ac:dyDescent="0.25">
      <c r="A1371" s="1" t="s">
        <v>65</v>
      </c>
      <c r="B1371">
        <v>0.15279490000000001</v>
      </c>
      <c r="C1371">
        <f>B1371/((B$16)+2*B$10)</f>
        <v>2.4652688813953114E-3</v>
      </c>
      <c r="D1371">
        <f t="shared" si="74"/>
        <v>2.4652688813953114E-3</v>
      </c>
      <c r="M1371" s="1" t="s">
        <v>106</v>
      </c>
      <c r="N1371">
        <v>4.1933888903085675E-3</v>
      </c>
    </row>
    <row r="1372" spans="1:14" x14ac:dyDescent="0.25">
      <c r="A1372" s="1" t="s">
        <v>66</v>
      </c>
      <c r="B1372">
        <v>4.8341330000000002E-2</v>
      </c>
      <c r="C1372">
        <f>B1372/((B$16)+2*B$11)</f>
        <v>5.1316125813402982E-4</v>
      </c>
      <c r="D1372">
        <f t="shared" si="74"/>
        <v>5.1316125813402982E-4</v>
      </c>
      <c r="M1372" s="1" t="s">
        <v>107</v>
      </c>
      <c r="N1372">
        <v>3.3408934658126181</v>
      </c>
    </row>
    <row r="1373" spans="1:14" x14ac:dyDescent="0.25">
      <c r="A1373" s="1" t="s">
        <v>67</v>
      </c>
      <c r="B1373">
        <v>39.446359999999999</v>
      </c>
      <c r="C1373">
        <f>B1373/((5*B$16)+(2*B$12))</f>
        <v>0.27790282014611495</v>
      </c>
      <c r="D1373">
        <f>C1373*5</f>
        <v>1.3895141007305747</v>
      </c>
      <c r="M1373" s="1" t="s">
        <v>68</v>
      </c>
      <c r="N1373">
        <v>8.5816255847236589E-4</v>
      </c>
    </row>
    <row r="1374" spans="1:14" x14ac:dyDescent="0.25">
      <c r="A1374" s="1" t="s">
        <v>68</v>
      </c>
      <c r="B1374">
        <v>2.237917E-2</v>
      </c>
      <c r="C1374">
        <f>B1374/((0)+B$13)</f>
        <v>6.9921795913266264E-4</v>
      </c>
      <c r="D1374">
        <f>C1374*0</f>
        <v>0</v>
      </c>
      <c r="M1374" s="1" t="s">
        <v>208</v>
      </c>
      <c r="N1374">
        <f>SUM(N1362:N1373)</f>
        <v>6.9628626601016457</v>
      </c>
    </row>
    <row r="1375" spans="1:14" x14ac:dyDescent="0.25">
      <c r="A1375" s="1" t="s">
        <v>69</v>
      </c>
      <c r="B1375">
        <v>4.8979549999999996</v>
      </c>
      <c r="C1375">
        <f>B1375/((0)+B$14)</f>
        <v>0.13816516220028208</v>
      </c>
      <c r="D1375">
        <v>0.13816516220028208</v>
      </c>
      <c r="M1375" s="1" t="s">
        <v>69</v>
      </c>
      <c r="N1375">
        <v>0.73618344348670373</v>
      </c>
    </row>
    <row r="1376" spans="1:14" x14ac:dyDescent="0.25">
      <c r="A1376" s="1" t="s">
        <v>70</v>
      </c>
      <c r="B1376">
        <v>0.42715360000000002</v>
      </c>
      <c r="C1376">
        <f>B1376/((0)+B$15)</f>
        <v>2.248413517212338E-2</v>
      </c>
      <c r="D1376">
        <v>2.248413517212338E-2</v>
      </c>
      <c r="M1376" s="1" t="s">
        <v>209</v>
      </c>
      <c r="N1376">
        <v>0.11980189355432543</v>
      </c>
    </row>
    <row r="1377" spans="1:14" x14ac:dyDescent="0.25">
      <c r="A1377" s="1" t="s">
        <v>71</v>
      </c>
      <c r="B1377">
        <f>(16/(2*B$15))*B1376</f>
        <v>0.17987308137698704</v>
      </c>
      <c r="M1377" s="1" t="s">
        <v>210</v>
      </c>
      <c r="N1377">
        <f>SUM(N1375:N1376)</f>
        <v>0.85598533704102919</v>
      </c>
    </row>
    <row r="1378" spans="1:14" x14ac:dyDescent="0.25">
      <c r="A1378" s="1" t="s">
        <v>72</v>
      </c>
      <c r="B1378">
        <f>(16/(2*B$14))*B1375</f>
        <v>1.1053212976022566</v>
      </c>
      <c r="M1378" s="1" t="s">
        <v>211</v>
      </c>
      <c r="N1378">
        <f>1-(N1375+N1376)</f>
        <v>0.14401466295897081</v>
      </c>
    </row>
    <row r="1379" spans="1:14" x14ac:dyDescent="0.25">
      <c r="A1379" s="1" t="s">
        <v>73</v>
      </c>
      <c r="B1379" s="8">
        <f>SUM(B1363:B1378)</f>
        <v>100.19555811897922</v>
      </c>
      <c r="C1379">
        <f>SUM(C1363:C1376)</f>
        <v>1.4003798773276623</v>
      </c>
      <c r="D1379">
        <f>SUM(D1363:D1376)</f>
        <v>2.5201338083390947</v>
      </c>
    </row>
    <row r="1380" spans="1:14" x14ac:dyDescent="0.25">
      <c r="A1380" s="1"/>
      <c r="C1380">
        <f>(C1375+C1376)/2</f>
        <v>8.0324648686202732E-2</v>
      </c>
      <c r="D1380">
        <f>(D1375+D1376)/2</f>
        <v>8.0324648686202732E-2</v>
      </c>
    </row>
    <row r="1381" spans="1:14" x14ac:dyDescent="0.25">
      <c r="A1381" s="1" t="s">
        <v>111</v>
      </c>
      <c r="C1381">
        <f>C1379-C1380</f>
        <v>1.3200552286414595</v>
      </c>
      <c r="D1381">
        <f>D1379-D1380</f>
        <v>2.4398091596528921</v>
      </c>
    </row>
    <row r="1383" spans="1:14" s="6" customFormat="1" x14ac:dyDescent="0.25">
      <c r="A1383" s="5" t="s">
        <v>177</v>
      </c>
      <c r="M1383" s="5" t="s">
        <v>212</v>
      </c>
    </row>
    <row r="1384" spans="1:14" x14ac:dyDescent="0.25">
      <c r="B1384" s="1" t="s">
        <v>55</v>
      </c>
      <c r="C1384" s="1" t="s">
        <v>110</v>
      </c>
      <c r="D1384" s="1" t="s">
        <v>56</v>
      </c>
      <c r="F1384" s="1" t="s">
        <v>112</v>
      </c>
      <c r="I1384">
        <f>13/D1403</f>
        <v>5.3235316966715995</v>
      </c>
      <c r="M1384" s="1" t="s">
        <v>97</v>
      </c>
      <c r="N1384">
        <v>3.8503570144072984E-2</v>
      </c>
    </row>
    <row r="1385" spans="1:14" x14ac:dyDescent="0.25">
      <c r="A1385" s="1" t="s">
        <v>57</v>
      </c>
      <c r="B1385">
        <v>0.37147980000000003</v>
      </c>
      <c r="C1385">
        <f>B1385/((2*B$16)+B$2)</f>
        <v>6.1827771582644011E-3</v>
      </c>
      <c r="D1385">
        <f>C1385*2</f>
        <v>1.2365554316528802E-2</v>
      </c>
      <c r="F1385" s="1"/>
      <c r="M1385" s="1" t="s">
        <v>98</v>
      </c>
      <c r="N1385">
        <v>0</v>
      </c>
    </row>
    <row r="1386" spans="1:14" x14ac:dyDescent="0.25">
      <c r="A1386" s="1" t="s">
        <v>58</v>
      </c>
      <c r="B1386">
        <v>0</v>
      </c>
      <c r="C1386">
        <f>B1386/((2*B$16)+B$3)</f>
        <v>0</v>
      </c>
      <c r="D1386">
        <f>C1386*2</f>
        <v>0</v>
      </c>
      <c r="F1386" s="1" t="s">
        <v>113</v>
      </c>
      <c r="I1386" s="2">
        <f>D1398*I1384</f>
        <v>0.12156656475152391</v>
      </c>
      <c r="M1386" s="1" t="s">
        <v>99</v>
      </c>
      <c r="N1386">
        <v>3.9586715479755924E-3</v>
      </c>
    </row>
    <row r="1387" spans="1:14" x14ac:dyDescent="0.25">
      <c r="A1387" s="1" t="s">
        <v>59</v>
      </c>
      <c r="B1387">
        <v>4.167759E-2</v>
      </c>
      <c r="C1387">
        <f>B1387/((3*B$16)+2*B$4)</f>
        <v>4.0876011416129699E-4</v>
      </c>
      <c r="D1387">
        <f>C1387*3</f>
        <v>1.226280342483891E-3</v>
      </c>
      <c r="F1387" s="1" t="s">
        <v>114</v>
      </c>
      <c r="I1387" s="2">
        <f>D1397*I1384</f>
        <v>0.72131076342188227</v>
      </c>
      <c r="M1387" s="1" t="s">
        <v>100</v>
      </c>
      <c r="N1387">
        <v>2.1019062777203408E-3</v>
      </c>
    </row>
    <row r="1388" spans="1:14" x14ac:dyDescent="0.25">
      <c r="A1388" s="1" t="s">
        <v>60</v>
      </c>
      <c r="B1388">
        <v>3.6009619999999999E-2</v>
      </c>
      <c r="C1388">
        <f>B1388/((3*B$16)+2*B$5)</f>
        <v>2.3692254044700603E-4</v>
      </c>
      <c r="D1388">
        <f>C1388*3</f>
        <v>7.1076762134101809E-4</v>
      </c>
      <c r="F1388" s="1"/>
      <c r="M1388" s="1" t="s">
        <v>101</v>
      </c>
      <c r="N1388">
        <v>3.4802906967922223E-2</v>
      </c>
    </row>
    <row r="1389" spans="1:14" x14ac:dyDescent="0.25">
      <c r="A1389" s="1" t="s">
        <v>61</v>
      </c>
      <c r="B1389">
        <v>0.56662509999999999</v>
      </c>
      <c r="C1389">
        <f>B1389/((B$16)+B$6)</f>
        <v>7.8868812983686875E-3</v>
      </c>
      <c r="D1389">
        <f t="shared" ref="D1389:D1394" si="75">C1389*1</f>
        <v>7.8868812983686875E-3</v>
      </c>
      <c r="F1389" s="1" t="s">
        <v>115</v>
      </c>
      <c r="M1389" s="1" t="s">
        <v>102</v>
      </c>
      <c r="N1389">
        <v>0</v>
      </c>
    </row>
    <row r="1390" spans="1:14" x14ac:dyDescent="0.25">
      <c r="A1390" s="1" t="s">
        <v>62</v>
      </c>
      <c r="B1390">
        <v>0</v>
      </c>
      <c r="C1390">
        <f>B1390/((B$16)+B$7)</f>
        <v>0</v>
      </c>
      <c r="D1390">
        <f t="shared" si="75"/>
        <v>0</v>
      </c>
      <c r="M1390" s="1" t="s">
        <v>103</v>
      </c>
      <c r="N1390">
        <v>9.7863097247107445E-3</v>
      </c>
    </row>
    <row r="1391" spans="1:14" x14ac:dyDescent="0.25">
      <c r="A1391" s="1" t="s">
        <v>63</v>
      </c>
      <c r="B1391">
        <v>5.7023749999999998E-2</v>
      </c>
      <c r="C1391">
        <f>B1391/((B$16)+B$8)</f>
        <v>1.4148409587137751E-3</v>
      </c>
      <c r="D1391">
        <f t="shared" si="75"/>
        <v>1.4148409587137751E-3</v>
      </c>
      <c r="M1391" s="1" t="s">
        <v>104</v>
      </c>
      <c r="N1391">
        <v>3.6319759909810343</v>
      </c>
    </row>
    <row r="1392" spans="1:14" x14ac:dyDescent="0.25">
      <c r="A1392" s="1" t="s">
        <v>64</v>
      </c>
      <c r="B1392">
        <v>52.936329999999998</v>
      </c>
      <c r="C1392">
        <f>B1392/((B$16)+B$9)</f>
        <v>0.94399361592096565</v>
      </c>
      <c r="D1392">
        <f t="shared" si="75"/>
        <v>0.94399361592096565</v>
      </c>
      <c r="M1392" s="1" t="s">
        <v>105</v>
      </c>
      <c r="N1392">
        <v>4.738593932046898E-2</v>
      </c>
    </row>
    <row r="1393" spans="1:14" x14ac:dyDescent="0.25">
      <c r="A1393" s="1" t="s">
        <v>65</v>
      </c>
      <c r="B1393">
        <v>0.2306677</v>
      </c>
      <c r="C1393">
        <f>B1393/((B$16)+2*B$10)</f>
        <v>3.7217073524903597E-3</v>
      </c>
      <c r="D1393">
        <f t="shared" si="75"/>
        <v>3.7217073524903597E-3</v>
      </c>
      <c r="M1393" s="1" t="s">
        <v>106</v>
      </c>
      <c r="N1393">
        <v>3.4727628621355577E-3</v>
      </c>
    </row>
    <row r="1394" spans="1:14" x14ac:dyDescent="0.25">
      <c r="A1394" s="1" t="s">
        <v>66</v>
      </c>
      <c r="B1394">
        <v>3.9529630000000003E-2</v>
      </c>
      <c r="C1394">
        <f>B1394/((B$16)+2*B$11)</f>
        <v>4.1962177425347396E-4</v>
      </c>
      <c r="D1394">
        <f t="shared" si="75"/>
        <v>4.1962177425347396E-4</v>
      </c>
      <c r="M1394" s="1" t="s">
        <v>107</v>
      </c>
      <c r="N1394">
        <v>3.2800443894543059</v>
      </c>
    </row>
    <row r="1395" spans="1:14" x14ac:dyDescent="0.25">
      <c r="A1395" s="1" t="s">
        <v>67</v>
      </c>
      <c r="B1395">
        <v>39.49091</v>
      </c>
      <c r="C1395">
        <f>B1395/((5*B$16)+(2*B$12))</f>
        <v>0.27821667852588711</v>
      </c>
      <c r="D1395">
        <f>C1395*5</f>
        <v>1.3910833926294355</v>
      </c>
      <c r="M1395" s="1" t="s">
        <v>68</v>
      </c>
      <c r="N1395">
        <v>6.8690646431680893E-3</v>
      </c>
    </row>
    <row r="1396" spans="1:14" x14ac:dyDescent="0.25">
      <c r="A1396" s="1" t="s">
        <v>68</v>
      </c>
      <c r="B1396">
        <v>0.13094539999999999</v>
      </c>
      <c r="C1396">
        <f>B1396/((0)+B$13)</f>
        <v>4.0912766356308193E-3</v>
      </c>
      <c r="D1396">
        <f>C1396*0</f>
        <v>0</v>
      </c>
      <c r="M1396" s="1" t="s">
        <v>208</v>
      </c>
      <c r="N1396">
        <f>SUM(N1384:N1395)</f>
        <v>7.0589015119235148</v>
      </c>
    </row>
    <row r="1397" spans="1:14" x14ac:dyDescent="0.25">
      <c r="A1397" s="1" t="s">
        <v>69</v>
      </c>
      <c r="B1397">
        <v>4.8032899999999996</v>
      </c>
      <c r="C1397">
        <f>B1397/((0)+B$14)</f>
        <v>0.13549478138222848</v>
      </c>
      <c r="D1397">
        <v>0.13549478138222848</v>
      </c>
      <c r="M1397" s="1" t="s">
        <v>69</v>
      </c>
      <c r="N1397">
        <v>0.72131076342188227</v>
      </c>
    </row>
    <row r="1398" spans="1:14" x14ac:dyDescent="0.25">
      <c r="A1398" s="1" t="s">
        <v>70</v>
      </c>
      <c r="B1398">
        <v>0.43383260000000001</v>
      </c>
      <c r="C1398">
        <f>B1398/((0)+B$15)</f>
        <v>2.2835698494578376E-2</v>
      </c>
      <c r="D1398">
        <v>2.2835698494578376E-2</v>
      </c>
      <c r="M1398" s="1" t="s">
        <v>209</v>
      </c>
      <c r="N1398">
        <v>0.12156656475152391</v>
      </c>
    </row>
    <row r="1399" spans="1:14" x14ac:dyDescent="0.25">
      <c r="A1399" s="1" t="s">
        <v>71</v>
      </c>
      <c r="B1399">
        <f>(16/(2*B$15))*B1398</f>
        <v>0.18268558795662701</v>
      </c>
      <c r="M1399" s="1" t="s">
        <v>210</v>
      </c>
      <c r="N1399">
        <f>SUM(N1397:N1398)</f>
        <v>0.84287732817340622</v>
      </c>
    </row>
    <row r="1400" spans="1:14" x14ac:dyDescent="0.25">
      <c r="A1400" s="1" t="s">
        <v>72</v>
      </c>
      <c r="B1400">
        <f>(16/(2*B$14))*B1397</f>
        <v>1.0839582510578278</v>
      </c>
      <c r="M1400" s="1" t="s">
        <v>211</v>
      </c>
      <c r="N1400">
        <f>1-(N1397+N1398)</f>
        <v>0.15712267182659378</v>
      </c>
    </row>
    <row r="1401" spans="1:14" x14ac:dyDescent="0.25">
      <c r="A1401" s="1" t="s">
        <v>73</v>
      </c>
      <c r="B1401" s="8">
        <f>SUM(B1385:B1400)</f>
        <v>100.40496502901445</v>
      </c>
      <c r="C1401">
        <f>SUM(C1385:C1398)</f>
        <v>1.4049035621559895</v>
      </c>
      <c r="D1401">
        <f>SUM(D1385:D1398)</f>
        <v>2.5211531420913884</v>
      </c>
    </row>
    <row r="1402" spans="1:14" x14ac:dyDescent="0.25">
      <c r="A1402" s="1"/>
      <c r="C1402">
        <f>(C1397+C1398)/2</f>
        <v>7.9165239938403423E-2</v>
      </c>
      <c r="D1402">
        <f>(D1397+D1398)/2</f>
        <v>7.9165239938403423E-2</v>
      </c>
    </row>
    <row r="1403" spans="1:14" x14ac:dyDescent="0.25">
      <c r="A1403" s="1" t="s">
        <v>111</v>
      </c>
      <c r="C1403">
        <f>C1401-C1402</f>
        <v>1.325738322217586</v>
      </c>
      <c r="D1403">
        <f>D1401-D1402</f>
        <v>2.4419879021529849</v>
      </c>
    </row>
    <row r="1405" spans="1:14" s="6" customFormat="1" x14ac:dyDescent="0.25">
      <c r="A1405" s="5" t="s">
        <v>178</v>
      </c>
      <c r="M1405" s="5" t="s">
        <v>212</v>
      </c>
    </row>
    <row r="1406" spans="1:14" x14ac:dyDescent="0.25">
      <c r="B1406" s="1" t="s">
        <v>55</v>
      </c>
      <c r="C1406" s="1" t="s">
        <v>110</v>
      </c>
      <c r="D1406" s="1" t="s">
        <v>56</v>
      </c>
      <c r="F1406" s="1" t="s">
        <v>112</v>
      </c>
      <c r="I1406">
        <f>13/D1425</f>
        <v>5.3362360134887625</v>
      </c>
      <c r="M1406" s="1" t="s">
        <v>97</v>
      </c>
      <c r="N1406">
        <v>6.2916504224812861E-2</v>
      </c>
    </row>
    <row r="1407" spans="1:14" x14ac:dyDescent="0.25">
      <c r="A1407" s="1" t="s">
        <v>57</v>
      </c>
      <c r="B1407">
        <v>0.59391799999999995</v>
      </c>
      <c r="C1407">
        <f>B1407/((2*B$16)+B$2)</f>
        <v>9.8849591398565313E-3</v>
      </c>
      <c r="D1407">
        <f>C1407*2</f>
        <v>1.9769918279713063E-2</v>
      </c>
      <c r="F1407" s="1"/>
      <c r="M1407" s="1" t="s">
        <v>98</v>
      </c>
      <c r="N1407">
        <v>1.2534970208221111E-3</v>
      </c>
    </row>
    <row r="1408" spans="1:14" x14ac:dyDescent="0.25">
      <c r="A1408" s="1" t="s">
        <v>58</v>
      </c>
      <c r="B1408">
        <v>3.0349379999999999E-2</v>
      </c>
      <c r="C1408">
        <f>B1408/((2*B$16)+B$3)</f>
        <v>3.7985156073994342E-4</v>
      </c>
      <c r="D1408">
        <f>C1408*2</f>
        <v>7.5970312147988683E-4</v>
      </c>
      <c r="F1408" s="1" t="s">
        <v>113</v>
      </c>
      <c r="I1408" s="2">
        <f>D1420*I1406</f>
        <v>0.13765651932827733</v>
      </c>
      <c r="M1408" s="1" t="s">
        <v>99</v>
      </c>
      <c r="N1408">
        <v>1.1225558730318386E-2</v>
      </c>
    </row>
    <row r="1409" spans="1:14" x14ac:dyDescent="0.25">
      <c r="A1409" s="1" t="s">
        <v>59</v>
      </c>
      <c r="B1409">
        <v>0.1026405</v>
      </c>
      <c r="C1409">
        <f>B1409/((3*B$16)+2*B$4)</f>
        <v>1.0066643128254921E-3</v>
      </c>
      <c r="D1409">
        <f>C1409*3</f>
        <v>3.0199929384764762E-3</v>
      </c>
      <c r="F1409" s="1" t="s">
        <v>114</v>
      </c>
      <c r="I1409" s="2">
        <f>D1419*I1406</f>
        <v>0.72392521775736152</v>
      </c>
      <c r="M1409" s="1" t="s">
        <v>100</v>
      </c>
      <c r="N1409">
        <v>1.2123466680223855E-3</v>
      </c>
    </row>
    <row r="1410" spans="1:14" x14ac:dyDescent="0.25">
      <c r="A1410" s="1" t="s">
        <v>60</v>
      </c>
      <c r="B1410">
        <v>2.6801599999999998E-2</v>
      </c>
      <c r="C1410">
        <f>B1410/((3*B$16)+2*B$5)</f>
        <v>1.7633907717005834E-4</v>
      </c>
      <c r="D1410">
        <f>C1410*3</f>
        <v>5.2901723151017508E-4</v>
      </c>
      <c r="F1410" s="1"/>
      <c r="M1410" s="1" t="s">
        <v>101</v>
      </c>
      <c r="N1410">
        <v>3.1762145934426979E-2</v>
      </c>
    </row>
    <row r="1411" spans="1:14" x14ac:dyDescent="0.25">
      <c r="A1411" s="1" t="s">
        <v>61</v>
      </c>
      <c r="B1411">
        <v>0.59478839999999999</v>
      </c>
      <c r="C1411">
        <f>B1411/((B$16)+B$6)</f>
        <v>8.278887589777852E-3</v>
      </c>
      <c r="D1411">
        <f t="shared" ref="D1411:D1416" si="76">C1411*1</f>
        <v>8.278887589777852E-3</v>
      </c>
      <c r="F1411" s="1" t="s">
        <v>115</v>
      </c>
      <c r="M1411" s="1" t="s">
        <v>102</v>
      </c>
      <c r="N1411">
        <v>0</v>
      </c>
    </row>
    <row r="1412" spans="1:14" x14ac:dyDescent="0.25">
      <c r="A1412" s="1" t="s">
        <v>62</v>
      </c>
      <c r="B1412">
        <v>0</v>
      </c>
      <c r="C1412">
        <f>B1412/((B$16)+B$7)</f>
        <v>0</v>
      </c>
      <c r="D1412">
        <f t="shared" si="76"/>
        <v>0</v>
      </c>
      <c r="M1412" s="1" t="s">
        <v>103</v>
      </c>
      <c r="N1412">
        <v>2.1243774051957369E-2</v>
      </c>
    </row>
    <row r="1413" spans="1:14" x14ac:dyDescent="0.25">
      <c r="A1413" s="1" t="s">
        <v>63</v>
      </c>
      <c r="B1413">
        <v>0.11424090000000001</v>
      </c>
      <c r="C1413">
        <f>B1413/((B$16)+B$8)</f>
        <v>2.8344804485907105E-3</v>
      </c>
      <c r="D1413">
        <f t="shared" si="76"/>
        <v>2.8344804485907105E-3</v>
      </c>
      <c r="M1413" s="1" t="s">
        <v>104</v>
      </c>
      <c r="N1413">
        <v>3.4839530287360727</v>
      </c>
    </row>
    <row r="1414" spans="1:14" x14ac:dyDescent="0.25">
      <c r="A1414" s="1" t="s">
        <v>64</v>
      </c>
      <c r="B1414">
        <v>52.580280000000002</v>
      </c>
      <c r="C1414">
        <f>B1414/((B$16)+B$9)</f>
        <v>0.93764431050163166</v>
      </c>
      <c r="D1414">
        <f t="shared" si="76"/>
        <v>0.93764431050163166</v>
      </c>
      <c r="M1414" s="1" t="s">
        <v>105</v>
      </c>
      <c r="N1414">
        <v>5.4304406053429656E-2</v>
      </c>
    </row>
    <row r="1415" spans="1:14" x14ac:dyDescent="0.25">
      <c r="A1415" s="1" t="s">
        <v>65</v>
      </c>
      <c r="B1415">
        <v>0.23402629999999999</v>
      </c>
      <c r="C1415">
        <f>B1415/((B$16)+2*B$10)</f>
        <v>3.7758966746801333E-3</v>
      </c>
      <c r="D1415">
        <f t="shared" si="76"/>
        <v>3.7758966746801333E-3</v>
      </c>
      <c r="M1415" s="1" t="s">
        <v>106</v>
      </c>
      <c r="N1415">
        <v>2.4839720763994932E-3</v>
      </c>
    </row>
    <row r="1416" spans="1:14" x14ac:dyDescent="0.25">
      <c r="A1416" s="1" t="s">
        <v>66</v>
      </c>
      <c r="B1416">
        <v>2.998348E-2</v>
      </c>
      <c r="C1416">
        <f>B1416/((B$16)+2*B$11)</f>
        <v>3.1828582953833746E-4</v>
      </c>
      <c r="D1416">
        <f t="shared" si="76"/>
        <v>3.1828582953833746E-4</v>
      </c>
      <c r="M1416" s="1" t="s">
        <v>107</v>
      </c>
      <c r="N1416">
        <v>3.3162749402773533</v>
      </c>
    </row>
    <row r="1417" spans="1:14" x14ac:dyDescent="0.25">
      <c r="A1417" s="1" t="s">
        <v>67</v>
      </c>
      <c r="B1417">
        <v>39.13409</v>
      </c>
      <c r="C1417">
        <f>B1417/((5*B$16)+(2*B$12))</f>
        <v>0.27570285255348975</v>
      </c>
      <c r="D1417">
        <f>C1417*5</f>
        <v>1.3785142627674487</v>
      </c>
      <c r="M1417" s="1" t="s">
        <v>68</v>
      </c>
      <c r="N1417">
        <v>2.8482763166423278E-4</v>
      </c>
    </row>
    <row r="1418" spans="1:14" x14ac:dyDescent="0.25">
      <c r="A1418" s="1" t="s">
        <v>68</v>
      </c>
      <c r="B1418">
        <v>1.11938E-2</v>
      </c>
      <c r="C1418">
        <f>B1418/((0)+B$13)</f>
        <v>3.4974067362369558E-4</v>
      </c>
      <c r="D1418">
        <f>C1418*0</f>
        <v>0</v>
      </c>
      <c r="M1418" s="1" t="s">
        <v>208</v>
      </c>
      <c r="N1418">
        <f>SUM(N1406:N1417)</f>
        <v>6.9869150014052801</v>
      </c>
    </row>
    <row r="1419" spans="1:14" x14ac:dyDescent="0.25">
      <c r="A1419" s="1" t="s">
        <v>69</v>
      </c>
      <c r="B1419">
        <v>4.8092230000000002</v>
      </c>
      <c r="C1419">
        <f>B1419/((0)+B$14)</f>
        <v>0.13566214386459802</v>
      </c>
      <c r="D1419">
        <v>0.13566214386459802</v>
      </c>
      <c r="M1419" s="1" t="s">
        <v>69</v>
      </c>
      <c r="N1419">
        <v>0.72392521775736152</v>
      </c>
    </row>
    <row r="1420" spans="1:14" x14ac:dyDescent="0.25">
      <c r="A1420" s="1" t="s">
        <v>70</v>
      </c>
      <c r="B1420">
        <v>0.49008299999999999</v>
      </c>
      <c r="C1420">
        <f>B1420/((0)+B$15)</f>
        <v>2.5796557532371825E-2</v>
      </c>
      <c r="D1420">
        <v>2.5796557532371825E-2</v>
      </c>
      <c r="M1420" s="1" t="s">
        <v>209</v>
      </c>
      <c r="N1420">
        <v>0.13765651932827733</v>
      </c>
    </row>
    <row r="1421" spans="1:14" x14ac:dyDescent="0.25">
      <c r="A1421" s="1" t="s">
        <v>71</v>
      </c>
      <c r="B1421">
        <f>(16/(2*B$15))*B1420</f>
        <v>0.20637246025897463</v>
      </c>
      <c r="M1421" s="1" t="s">
        <v>210</v>
      </c>
      <c r="N1421">
        <f>SUM(N1419:N1420)</f>
        <v>0.8615817370856389</v>
      </c>
    </row>
    <row r="1422" spans="1:14" x14ac:dyDescent="0.25">
      <c r="A1422" s="1" t="s">
        <v>72</v>
      </c>
      <c r="B1422">
        <f>(16/(2*B$14))*B1419</f>
        <v>1.0852971509167841</v>
      </c>
      <c r="M1422" s="1" t="s">
        <v>211</v>
      </c>
      <c r="N1422">
        <f>1-(N1419+N1420)</f>
        <v>0.1384182629143611</v>
      </c>
    </row>
    <row r="1423" spans="1:14" x14ac:dyDescent="0.25">
      <c r="A1423" s="1" t="s">
        <v>73</v>
      </c>
      <c r="B1423" s="8">
        <f>SUM(B1407:B1422)</f>
        <v>100.04328797117577</v>
      </c>
      <c r="C1423">
        <f>SUM(C1407:C1420)</f>
        <v>1.4018109697588939</v>
      </c>
      <c r="D1423">
        <f>SUM(D1407:D1420)</f>
        <v>2.5169034567798172</v>
      </c>
    </row>
    <row r="1424" spans="1:14" x14ac:dyDescent="0.25">
      <c r="A1424" s="1"/>
      <c r="C1424">
        <f>(C1419+C1420)/2</f>
        <v>8.0729350698484914E-2</v>
      </c>
      <c r="D1424">
        <f>(D1419+D1420)/2</f>
        <v>8.0729350698484914E-2</v>
      </c>
    </row>
    <row r="1425" spans="1:14" x14ac:dyDescent="0.25">
      <c r="A1425" s="1" t="s">
        <v>111</v>
      </c>
      <c r="C1425">
        <f>C1423-C1424</f>
        <v>1.3210816190604089</v>
      </c>
      <c r="D1425">
        <f>D1423-D1424</f>
        <v>2.4361741060813324</v>
      </c>
    </row>
    <row r="1427" spans="1:14" s="6" customFormat="1" x14ac:dyDescent="0.25">
      <c r="A1427" s="5" t="s">
        <v>179</v>
      </c>
      <c r="M1427" s="5" t="s">
        <v>212</v>
      </c>
    </row>
    <row r="1428" spans="1:14" x14ac:dyDescent="0.25">
      <c r="B1428" s="1" t="s">
        <v>55</v>
      </c>
      <c r="C1428" s="1" t="s">
        <v>110</v>
      </c>
      <c r="D1428" s="1" t="s">
        <v>56</v>
      </c>
      <c r="F1428" s="1" t="s">
        <v>112</v>
      </c>
      <c r="I1428">
        <f>13/D1447</f>
        <v>5.299343240095987</v>
      </c>
      <c r="M1428" s="1" t="s">
        <v>97</v>
      </c>
      <c r="N1428">
        <v>2.6538674628846314E-2</v>
      </c>
    </row>
    <row r="1429" spans="1:14" x14ac:dyDescent="0.25">
      <c r="A1429" s="1" t="s">
        <v>57</v>
      </c>
      <c r="B1429">
        <v>0.29952040000000002</v>
      </c>
      <c r="C1429">
        <f>B1429/((2*B$16)+B$2)</f>
        <v>4.985110597007473E-3</v>
      </c>
      <c r="D1429">
        <f>C1429*2</f>
        <v>9.9702211940149461E-3</v>
      </c>
      <c r="F1429" s="1"/>
      <c r="M1429" s="1" t="s">
        <v>98</v>
      </c>
      <c r="N1429">
        <v>0</v>
      </c>
    </row>
    <row r="1430" spans="1:14" x14ac:dyDescent="0.25">
      <c r="A1430" s="1" t="s">
        <v>58</v>
      </c>
      <c r="B1430">
        <v>0</v>
      </c>
      <c r="C1430">
        <f>B1430/((2*B$16)+B$3)</f>
        <v>0</v>
      </c>
      <c r="D1430">
        <f>C1430*2</f>
        <v>0</v>
      </c>
      <c r="F1430" s="1" t="s">
        <v>113</v>
      </c>
      <c r="I1430" s="2">
        <f>D1442*I1428</f>
        <v>0.14383270558759376</v>
      </c>
      <c r="M1430" s="1" t="s">
        <v>99</v>
      </c>
      <c r="N1430">
        <v>1.0992996599485777E-2</v>
      </c>
    </row>
    <row r="1431" spans="1:14" x14ac:dyDescent="0.25">
      <c r="A1431" s="1" t="s">
        <v>59</v>
      </c>
      <c r="C1431">
        <f>B1431/((3*B$16)+2*B$4)</f>
        <v>0</v>
      </c>
      <c r="D1431">
        <f>C1431*3</f>
        <v>0</v>
      </c>
      <c r="F1431" s="1" t="s">
        <v>114</v>
      </c>
      <c r="I1431" s="2">
        <f>D1441*I1428</f>
        <v>0.81040382147357071</v>
      </c>
      <c r="M1431" s="1" t="s">
        <v>100</v>
      </c>
      <c r="N1431">
        <v>2.2650543252882142E-3</v>
      </c>
    </row>
    <row r="1432" spans="1:14" x14ac:dyDescent="0.25">
      <c r="A1432" s="1" t="s">
        <v>60</v>
      </c>
      <c r="B1432">
        <v>3.8429150000000002E-2</v>
      </c>
      <c r="C1432">
        <f>B1432/((3*B$16)+2*B$5)</f>
        <v>2.5284165301436287E-4</v>
      </c>
      <c r="D1432">
        <f>C1432*3</f>
        <v>7.5852495904308865E-4</v>
      </c>
      <c r="F1432" s="1"/>
      <c r="M1432" s="1" t="s">
        <v>101</v>
      </c>
      <c r="N1432">
        <v>5.8834718420834375E-2</v>
      </c>
    </row>
    <row r="1433" spans="1:14" x14ac:dyDescent="0.25">
      <c r="A1433" s="1" t="s">
        <v>61</v>
      </c>
      <c r="B1433">
        <v>0.97016190000000002</v>
      </c>
      <c r="C1433">
        <f>B1433/((B$16)+B$6)</f>
        <v>1.3503728912644064E-2</v>
      </c>
      <c r="D1433">
        <f t="shared" ref="D1433:D1438" si="77">C1433*1</f>
        <v>1.3503728912644064E-2</v>
      </c>
      <c r="F1433" s="1" t="s">
        <v>115</v>
      </c>
      <c r="M1433" s="1" t="s">
        <v>102</v>
      </c>
      <c r="N1433">
        <v>0</v>
      </c>
    </row>
    <row r="1434" spans="1:14" x14ac:dyDescent="0.25">
      <c r="A1434" s="1" t="s">
        <v>62</v>
      </c>
      <c r="B1434">
        <v>0</v>
      </c>
      <c r="C1434">
        <f>B1434/((B$16)+B$7)</f>
        <v>0</v>
      </c>
      <c r="D1434">
        <f t="shared" si="77"/>
        <v>0</v>
      </c>
      <c r="M1434" s="1" t="s">
        <v>103</v>
      </c>
      <c r="N1434">
        <v>8.3247275441652151E-3</v>
      </c>
    </row>
    <row r="1435" spans="1:14" x14ac:dyDescent="0.25">
      <c r="A1435" s="1" t="s">
        <v>63</v>
      </c>
      <c r="B1435">
        <v>4.9903780000000002E-2</v>
      </c>
      <c r="C1435">
        <f>B1435/((B$16)+B$8)</f>
        <v>1.2381842993251289E-3</v>
      </c>
      <c r="D1435">
        <f t="shared" si="77"/>
        <v>1.2381842993251289E-3</v>
      </c>
      <c r="M1435" s="1" t="s">
        <v>104</v>
      </c>
      <c r="N1435">
        <v>3.6195222692211995</v>
      </c>
    </row>
    <row r="1436" spans="1:14" x14ac:dyDescent="0.25">
      <c r="A1436" s="1" t="s">
        <v>64</v>
      </c>
      <c r="B1436">
        <v>52.823680000000003</v>
      </c>
      <c r="C1436">
        <f>B1436/((B$16)+B$9)</f>
        <v>0.94198477093995747</v>
      </c>
      <c r="D1436">
        <f t="shared" si="77"/>
        <v>0.94198477093995747</v>
      </c>
      <c r="M1436" s="1" t="s">
        <v>105</v>
      </c>
      <c r="N1436">
        <v>2.4693456083602888E-2</v>
      </c>
    </row>
    <row r="1437" spans="1:14" x14ac:dyDescent="0.25">
      <c r="A1437" s="1" t="s">
        <v>65</v>
      </c>
      <c r="B1437">
        <v>0.1103647</v>
      </c>
      <c r="C1437">
        <f>B1437/((B$16)+2*B$10)</f>
        <v>1.780678939640846E-3</v>
      </c>
      <c r="D1437">
        <f t="shared" si="77"/>
        <v>1.780678939640846E-3</v>
      </c>
      <c r="M1437" s="1" t="s">
        <v>106</v>
      </c>
      <c r="N1437">
        <v>2.2904769013850875E-4</v>
      </c>
    </row>
    <row r="1438" spans="1:14" x14ac:dyDescent="0.25">
      <c r="A1438" s="1" t="s">
        <v>66</v>
      </c>
      <c r="B1438">
        <v>3.332967E-3</v>
      </c>
      <c r="C1438">
        <f>B1438/((B$16)+2*B$11)</f>
        <v>3.5380688513104681E-5</v>
      </c>
      <c r="D1438">
        <f t="shared" si="77"/>
        <v>3.5380688513104681E-5</v>
      </c>
      <c r="M1438" s="1" t="s">
        <v>107</v>
      </c>
      <c r="N1438">
        <v>3.2902396947831138</v>
      </c>
    </row>
    <row r="1439" spans="1:14" x14ac:dyDescent="0.25">
      <c r="A1439" s="1" t="s">
        <v>67</v>
      </c>
      <c r="B1439">
        <v>39.568860000000001</v>
      </c>
      <c r="C1439">
        <f>B1439/((5*B$16)+(2*B$12))</f>
        <v>0.27876584262696996</v>
      </c>
      <c r="D1439">
        <f>C1439*5</f>
        <v>1.3938292131348498</v>
      </c>
      <c r="M1439" s="1" t="s">
        <v>68</v>
      </c>
      <c r="N1439">
        <v>1.167093140913992E-3</v>
      </c>
    </row>
    <row r="1440" spans="1:14" x14ac:dyDescent="0.25">
      <c r="A1440" s="1" t="s">
        <v>68</v>
      </c>
      <c r="B1440">
        <v>3.3033130000000001E-2</v>
      </c>
      <c r="C1440">
        <f>B1440/((0)+B$13)</f>
        <v>1.0320917952883835E-3</v>
      </c>
      <c r="D1440">
        <f>C1440*0</f>
        <v>0</v>
      </c>
      <c r="M1440" s="1" t="s">
        <v>208</v>
      </c>
      <c r="N1440">
        <f>SUM(N1428:N1439)</f>
        <v>7.0428077324375895</v>
      </c>
    </row>
    <row r="1441" spans="1:15" x14ac:dyDescent="0.25">
      <c r="A1441" s="1" t="s">
        <v>69</v>
      </c>
      <c r="B1441">
        <v>5.4212030000000002</v>
      </c>
      <c r="C1441">
        <f>B1441/((0)+B$14)</f>
        <v>0.15292533145275033</v>
      </c>
      <c r="D1441">
        <v>0.15292533145275033</v>
      </c>
      <c r="M1441" s="1" t="s">
        <v>69</v>
      </c>
      <c r="N1441">
        <v>0.81040382147357071</v>
      </c>
    </row>
    <row r="1442" spans="1:15" x14ac:dyDescent="0.25">
      <c r="A1442" s="1" t="s">
        <v>70</v>
      </c>
      <c r="B1442">
        <v>0.51563630000000005</v>
      </c>
      <c r="C1442">
        <f>B1442/((0)+B$15)</f>
        <v>2.7141609643120328E-2</v>
      </c>
      <c r="D1442">
        <v>2.7141609643120328E-2</v>
      </c>
      <c r="M1442" s="1" t="s">
        <v>209</v>
      </c>
      <c r="N1442">
        <v>0.14383270558759376</v>
      </c>
    </row>
    <row r="1443" spans="1:15" x14ac:dyDescent="0.25">
      <c r="A1443" s="1" t="s">
        <v>71</v>
      </c>
      <c r="B1443">
        <f>(16/(2*B$15))*B1442</f>
        <v>0.21713287714496265</v>
      </c>
      <c r="M1443" s="1" t="s">
        <v>210</v>
      </c>
      <c r="N1443">
        <f>SUM(N1441:N1442)</f>
        <v>0.95423652706116446</v>
      </c>
    </row>
    <row r="1444" spans="1:15" x14ac:dyDescent="0.25">
      <c r="A1444" s="1" t="s">
        <v>72</v>
      </c>
      <c r="B1444">
        <f>(16/(2*B$14))*B1441</f>
        <v>1.2234026516220027</v>
      </c>
      <c r="M1444" s="1" t="s">
        <v>211</v>
      </c>
      <c r="N1444">
        <f>1-(N1441+N1442)</f>
        <v>4.5763472938835537E-2</v>
      </c>
    </row>
    <row r="1445" spans="1:15" x14ac:dyDescent="0.25">
      <c r="A1445" s="1" t="s">
        <v>73</v>
      </c>
      <c r="B1445" s="8">
        <f>SUM(B1429:B1444)</f>
        <v>101.27466085576697</v>
      </c>
      <c r="C1445">
        <f>SUM(C1429:C1442)</f>
        <v>1.4236455715482315</v>
      </c>
      <c r="D1445">
        <f>SUM(D1429:D1442)</f>
        <v>2.5431676441638591</v>
      </c>
    </row>
    <row r="1446" spans="1:15" x14ac:dyDescent="0.25">
      <c r="A1446" s="1"/>
      <c r="C1446">
        <f>(C1441+C1442)/2</f>
        <v>9.0033470547935326E-2</v>
      </c>
      <c r="D1446">
        <f>(D1441+D1442)/2</f>
        <v>9.0033470547935326E-2</v>
      </c>
    </row>
    <row r="1447" spans="1:15" x14ac:dyDescent="0.25">
      <c r="A1447" s="1" t="s">
        <v>111</v>
      </c>
      <c r="C1447">
        <f>C1445-C1446</f>
        <v>1.3336121010002961</v>
      </c>
      <c r="D1447">
        <f>D1445-D1446</f>
        <v>2.4531341736159238</v>
      </c>
    </row>
    <row r="1449" spans="1:15" s="6" customFormat="1" x14ac:dyDescent="0.25">
      <c r="A1449" s="5" t="s">
        <v>180</v>
      </c>
      <c r="M1449" s="5" t="s">
        <v>212</v>
      </c>
    </row>
    <row r="1450" spans="1:15" x14ac:dyDescent="0.25">
      <c r="B1450" s="1" t="s">
        <v>55</v>
      </c>
      <c r="C1450" s="1" t="s">
        <v>110</v>
      </c>
      <c r="D1450" s="1" t="s">
        <v>56</v>
      </c>
      <c r="E1450" s="24" t="s">
        <v>212</v>
      </c>
      <c r="F1450" s="1" t="s">
        <v>112</v>
      </c>
      <c r="I1450">
        <f>13/D1469</f>
        <v>5.3371557342405254</v>
      </c>
      <c r="M1450" s="1" t="s">
        <v>97</v>
      </c>
      <c r="N1450">
        <v>3.9329896521292998E-2</v>
      </c>
      <c r="O1450" s="25">
        <v>4.1059074928662759E-2</v>
      </c>
    </row>
    <row r="1451" spans="1:15" x14ac:dyDescent="0.25">
      <c r="A1451" s="1" t="s">
        <v>57</v>
      </c>
      <c r="B1451" s="18">
        <v>0.46222229999999997</v>
      </c>
      <c r="C1451">
        <f>B1451/((2*B$16)+B$2)</f>
        <v>7.6930629296140338E-3</v>
      </c>
      <c r="D1451">
        <f>C1451*2</f>
        <v>1.5386125859228068E-2</v>
      </c>
      <c r="E1451">
        <f>D1451*I$1450*(1/2)</f>
        <v>4.1059074928662759E-2</v>
      </c>
      <c r="F1451" s="1"/>
      <c r="M1451" s="1" t="s">
        <v>98</v>
      </c>
      <c r="N1451">
        <v>8.3589641320915226E-4</v>
      </c>
      <c r="O1451" s="25">
        <v>1.0877328862001587E-3</v>
      </c>
    </row>
    <row r="1452" spans="1:15" x14ac:dyDescent="0.25">
      <c r="A1452" s="1" t="s">
        <v>58</v>
      </c>
      <c r="B1452" s="18">
        <v>1.6283519999999999E-2</v>
      </c>
      <c r="C1452">
        <f>B1452/((2*B$16)+B$3)</f>
        <v>2.038038499086335E-4</v>
      </c>
      <c r="D1452">
        <f>C1452*2</f>
        <v>4.07607699817267E-4</v>
      </c>
      <c r="E1452">
        <f t="shared" ref="E1452" si="78">D1452*I$1450*(1/2)</f>
        <v>1.0877328862001587E-3</v>
      </c>
      <c r="F1452" s="1" t="s">
        <v>113</v>
      </c>
      <c r="I1452" s="2">
        <f>D1464*I1450</f>
        <v>0.10245099977675175</v>
      </c>
      <c r="M1452" s="1" t="s">
        <v>99</v>
      </c>
      <c r="N1452">
        <v>1.2222547623251314E-2</v>
      </c>
      <c r="O1452" s="25">
        <v>0</v>
      </c>
    </row>
    <row r="1453" spans="1:15" x14ac:dyDescent="0.25">
      <c r="A1453" s="1" t="s">
        <v>59</v>
      </c>
      <c r="B1453" s="18">
        <v>0</v>
      </c>
      <c r="C1453">
        <f>B1453/((3*B$16)+2*B$4)</f>
        <v>0</v>
      </c>
      <c r="D1453">
        <f>C1453*3</f>
        <v>0</v>
      </c>
      <c r="E1453">
        <f>D1453*I$1450*(2/3)</f>
        <v>0</v>
      </c>
      <c r="F1453" s="1" t="s">
        <v>114</v>
      </c>
      <c r="I1453" s="2">
        <f>D1463*I1450</f>
        <v>0.79567672676230061</v>
      </c>
      <c r="M1453" s="1" t="s">
        <v>100</v>
      </c>
      <c r="N1453">
        <v>4.5570080323717914E-3</v>
      </c>
      <c r="O1453" s="25">
        <v>5.9786264484056207E-3</v>
      </c>
    </row>
    <row r="1454" spans="1:15" x14ac:dyDescent="0.25">
      <c r="A1454" s="1" t="s">
        <v>60</v>
      </c>
      <c r="B1454" s="18">
        <v>8.5128250000000003E-2</v>
      </c>
      <c r="C1454">
        <f>B1454/((3*B$16)+2*B$5)</f>
        <v>5.6009480949279226E-4</v>
      </c>
      <c r="D1454">
        <f>C1454*3</f>
        <v>1.6802844284783767E-3</v>
      </c>
      <c r="E1454">
        <f>D1454*I$1450*(2/3)</f>
        <v>5.9786264484056207E-3</v>
      </c>
      <c r="F1454" s="1"/>
      <c r="M1454" s="1" t="s">
        <v>101</v>
      </c>
      <c r="N1454">
        <v>5.6206379696355196E-2</v>
      </c>
      <c r="O1454" s="25">
        <v>7.3514907524801373E-2</v>
      </c>
    </row>
    <row r="1455" spans="1:15" x14ac:dyDescent="0.25">
      <c r="A1455" s="1" t="s">
        <v>61</v>
      </c>
      <c r="B1455" s="18">
        <v>0.98959169999999996</v>
      </c>
      <c r="C1455">
        <f>B1455/((B$16)+B$6)</f>
        <v>1.3774173208618675E-2</v>
      </c>
      <c r="D1455">
        <f t="shared" ref="D1455:D1460" si="79">C1455*1</f>
        <v>1.3774173208618675E-2</v>
      </c>
      <c r="E1455">
        <f>D1455*I$1450*(1/1)</f>
        <v>7.3514907524801373E-2</v>
      </c>
      <c r="F1455" s="1" t="s">
        <v>115</v>
      </c>
      <c r="M1455" s="1" t="s">
        <v>102</v>
      </c>
      <c r="N1455">
        <v>0</v>
      </c>
      <c r="O1455" s="25">
        <v>0</v>
      </c>
    </row>
    <row r="1456" spans="1:15" x14ac:dyDescent="0.25">
      <c r="A1456" s="1" t="s">
        <v>62</v>
      </c>
      <c r="B1456" s="18">
        <v>0</v>
      </c>
      <c r="C1456">
        <f>B1456/((B$16)+B$7)</f>
        <v>0</v>
      </c>
      <c r="D1456">
        <f t="shared" si="79"/>
        <v>0</v>
      </c>
      <c r="E1456">
        <f>D1456*I$1450*(1/1)</f>
        <v>0</v>
      </c>
      <c r="M1456" s="1" t="s">
        <v>103</v>
      </c>
      <c r="N1456">
        <v>1.5096247571346567E-2</v>
      </c>
      <c r="O1456" s="25">
        <v>1.2988847234868116E-2</v>
      </c>
    </row>
    <row r="1457" spans="1:15" x14ac:dyDescent="0.25">
      <c r="A1457" s="1" t="s">
        <v>63</v>
      </c>
      <c r="B1457" s="18">
        <v>9.8086419999999994E-2</v>
      </c>
      <c r="C1457">
        <f>B1457/((B$16)+B$8)</f>
        <v>2.4336646486701071E-3</v>
      </c>
      <c r="D1457">
        <f t="shared" si="79"/>
        <v>2.4336646486701071E-3</v>
      </c>
      <c r="E1457">
        <f>D1457*I$1450*(1/1)</f>
        <v>1.2988847234868116E-2</v>
      </c>
      <c r="M1457" s="1" t="s">
        <v>104</v>
      </c>
      <c r="N1457">
        <v>4.2241217813578249</v>
      </c>
      <c r="O1457" s="25">
        <v>4.9949360941218197</v>
      </c>
    </row>
    <row r="1458" spans="1:15" x14ac:dyDescent="0.25">
      <c r="A1458" s="1" t="s">
        <v>64</v>
      </c>
      <c r="B1458" s="18">
        <v>52.48133</v>
      </c>
      <c r="C1458">
        <f>B1458/((B$16)+B$9)</f>
        <v>0.9358797724557304</v>
      </c>
      <c r="D1458">
        <f t="shared" si="79"/>
        <v>0.9358797724557304</v>
      </c>
      <c r="E1458">
        <f>D1458*I$1450*(1/1)</f>
        <v>4.9949360941218197</v>
      </c>
      <c r="M1458" s="1" t="s">
        <v>105</v>
      </c>
      <c r="N1458">
        <v>2.9660863127061541E-2</v>
      </c>
      <c r="O1458" s="25">
        <v>2.7025061228083305E-2</v>
      </c>
    </row>
    <row r="1459" spans="1:15" x14ac:dyDescent="0.25">
      <c r="A1459" s="1" t="s">
        <v>65</v>
      </c>
      <c r="B1459" s="18">
        <v>0.15691749999999999</v>
      </c>
      <c r="C1459">
        <f>B1459/((B$16)+2*B$10)</f>
        <v>2.5317849594217396E-3</v>
      </c>
      <c r="D1459">
        <f t="shared" si="79"/>
        <v>2.5317849594217396E-3</v>
      </c>
      <c r="E1459">
        <f>D1459*I$1450*(2/1)</f>
        <v>2.7025061228083305E-2</v>
      </c>
      <c r="M1459" s="1" t="s">
        <v>106</v>
      </c>
      <c r="N1459">
        <v>0</v>
      </c>
      <c r="O1459" s="25">
        <v>0</v>
      </c>
    </row>
    <row r="1460" spans="1:15" x14ac:dyDescent="0.25">
      <c r="A1460" s="1" t="s">
        <v>66</v>
      </c>
      <c r="B1460" s="18">
        <v>0</v>
      </c>
      <c r="C1460">
        <f>B1460/((B$16)+2*B$11)</f>
        <v>0</v>
      </c>
      <c r="D1460">
        <f t="shared" si="79"/>
        <v>0</v>
      </c>
      <c r="E1460">
        <f>D1460*I$1450*(2/1)</f>
        <v>0</v>
      </c>
      <c r="M1460" s="1" t="s">
        <v>107</v>
      </c>
      <c r="N1460">
        <v>3.0345956772725411</v>
      </c>
      <c r="O1460" s="25">
        <v>2.9450888807730435</v>
      </c>
    </row>
    <row r="1461" spans="1:15" x14ac:dyDescent="0.25">
      <c r="A1461" s="1" t="s">
        <v>67</v>
      </c>
      <c r="B1461" s="18">
        <v>39.162689999999998</v>
      </c>
      <c r="C1461">
        <f>B1461/((5*B$16)+(2*B$12))</f>
        <v>0.27590434188371382</v>
      </c>
      <c r="D1461">
        <f>C1461*5</f>
        <v>1.3795217094185692</v>
      </c>
      <c r="E1461">
        <f>D1461*I$1450*(2/5)</f>
        <v>2.9450888807730435</v>
      </c>
      <c r="M1461" s="1" t="s">
        <v>68</v>
      </c>
      <c r="N1461">
        <v>8.4322792799329299E-4</v>
      </c>
      <c r="O1461" s="25">
        <v>0</v>
      </c>
    </row>
    <row r="1462" spans="1:15" x14ac:dyDescent="0.25">
      <c r="A1462" s="1" t="s">
        <v>68</v>
      </c>
      <c r="B1462" s="18">
        <v>2.6617789999999999E-2</v>
      </c>
      <c r="C1462">
        <f>B1462/((0)+B$13)</f>
        <v>8.3165000312441411E-4</v>
      </c>
      <c r="D1462">
        <f>C1462*0</f>
        <v>0</v>
      </c>
      <c r="E1462">
        <f>D1462*I$1450*(0)</f>
        <v>0</v>
      </c>
      <c r="M1462" s="1" t="s">
        <v>208</v>
      </c>
      <c r="N1462">
        <f>SUM(N1450:N1461)</f>
        <v>7.4174695255432477</v>
      </c>
      <c r="O1462" s="25">
        <f>SUM(O1450:O1461)</f>
        <v>8.1016792251458849</v>
      </c>
    </row>
    <row r="1463" spans="1:15" x14ac:dyDescent="0.25">
      <c r="A1463" s="1" t="s">
        <v>69</v>
      </c>
      <c r="B1463" s="18">
        <v>5.2849760000000003</v>
      </c>
      <c r="C1463">
        <f>B1463/((0)+B$14)</f>
        <v>0.14908253878702399</v>
      </c>
      <c r="D1463">
        <v>0.14908253878702399</v>
      </c>
      <c r="M1463" s="1" t="s">
        <v>69</v>
      </c>
      <c r="N1463">
        <v>0.79567672676230061</v>
      </c>
      <c r="O1463" s="25">
        <v>0.79567672676230061</v>
      </c>
    </row>
    <row r="1464" spans="1:15" x14ac:dyDescent="0.25">
      <c r="A1464" s="1" t="s">
        <v>70</v>
      </c>
      <c r="B1464" s="18">
        <v>0.3646819</v>
      </c>
      <c r="C1464">
        <f>B1464/((0)+B$15)</f>
        <v>1.9195804821560164E-2</v>
      </c>
      <c r="D1464">
        <v>1.9195804821560164E-2</v>
      </c>
      <c r="M1464" s="1" t="s">
        <v>209</v>
      </c>
      <c r="N1464">
        <v>0.10245099977675175</v>
      </c>
      <c r="O1464" s="25">
        <v>0.10245099977675175</v>
      </c>
    </row>
    <row r="1465" spans="1:15" x14ac:dyDescent="0.25">
      <c r="A1465" s="1" t="s">
        <v>71</v>
      </c>
      <c r="B1465" s="18">
        <f>(16/(2*B$15))*B1464</f>
        <v>0.15356643857248131</v>
      </c>
      <c r="M1465" s="1" t="s">
        <v>210</v>
      </c>
      <c r="N1465">
        <f>SUM(N1463:N1464)</f>
        <v>0.89812772653905237</v>
      </c>
      <c r="O1465" s="25">
        <f>SUM(O1463:O1464)</f>
        <v>0.89812772653905237</v>
      </c>
    </row>
    <row r="1466" spans="1:15" x14ac:dyDescent="0.25">
      <c r="A1466" s="1" t="s">
        <v>72</v>
      </c>
      <c r="B1466" s="18">
        <f>(16/(2*B$14))*B1463</f>
        <v>1.1926603102961919</v>
      </c>
      <c r="M1466" s="1" t="s">
        <v>211</v>
      </c>
      <c r="N1466">
        <f>1-(N1463+N1464)</f>
        <v>0.10187227346094763</v>
      </c>
      <c r="O1466" s="25">
        <f>1-(O1463+O1464)</f>
        <v>0.10187227346094763</v>
      </c>
    </row>
    <row r="1467" spans="1:15" x14ac:dyDescent="0.25">
      <c r="A1467" s="1" t="s">
        <v>73</v>
      </c>
      <c r="B1467" s="25">
        <f>SUM(B1451:B1466)</f>
        <v>100.47475212886867</v>
      </c>
      <c r="C1467">
        <f>SUM(C1451:C1464)</f>
        <v>1.408090692356879</v>
      </c>
      <c r="D1467">
        <f>SUM(D1451:D1464)</f>
        <v>2.519893466287118</v>
      </c>
    </row>
    <row r="1468" spans="1:15" x14ac:dyDescent="0.25">
      <c r="A1468" s="1"/>
      <c r="C1468">
        <f>(C1463+C1464)/2</f>
        <v>8.4139171804292076E-2</v>
      </c>
      <c r="D1468">
        <f>(D1463+D1464)/2</f>
        <v>8.4139171804292076E-2</v>
      </c>
    </row>
    <row r="1469" spans="1:15" x14ac:dyDescent="0.25">
      <c r="A1469" s="1" t="s">
        <v>111</v>
      </c>
      <c r="C1469">
        <f>C1467-C1468</f>
        <v>1.3239515205525869</v>
      </c>
      <c r="D1469">
        <f>D1467-D1468</f>
        <v>2.4357542944828259</v>
      </c>
    </row>
    <row r="1471" spans="1:15" s="6" customFormat="1" x14ac:dyDescent="0.25">
      <c r="A1471" s="5" t="s">
        <v>181</v>
      </c>
      <c r="M1471" s="5" t="s">
        <v>212</v>
      </c>
    </row>
    <row r="1472" spans="1:15" x14ac:dyDescent="0.25">
      <c r="B1472" s="1" t="s">
        <v>55</v>
      </c>
      <c r="C1472" s="1" t="s">
        <v>110</v>
      </c>
      <c r="D1472" s="1" t="s">
        <v>56</v>
      </c>
      <c r="F1472" s="1" t="s">
        <v>112</v>
      </c>
      <c r="I1472">
        <f>13/D1491</f>
        <v>5.3537058258768209</v>
      </c>
      <c r="M1472" s="1" t="s">
        <v>97</v>
      </c>
      <c r="N1472">
        <v>3.3480557376554816E-2</v>
      </c>
    </row>
    <row r="1473" spans="1:14" x14ac:dyDescent="0.25">
      <c r="A1473" s="1" t="s">
        <v>57</v>
      </c>
      <c r="B1473">
        <v>0.35559459999999998</v>
      </c>
      <c r="C1473">
        <f>B1473/((2*B$16)+B$2)</f>
        <v>5.9183895611071352E-3</v>
      </c>
      <c r="D1473">
        <f>C1473*2</f>
        <v>1.183677912221427E-2</v>
      </c>
      <c r="F1473" s="1"/>
      <c r="M1473" s="1" t="s">
        <v>98</v>
      </c>
      <c r="N1473">
        <v>3.1808709911291247E-3</v>
      </c>
    </row>
    <row r="1474" spans="1:14" x14ac:dyDescent="0.25">
      <c r="A1474" s="1" t="s">
        <v>58</v>
      </c>
      <c r="B1474">
        <v>7.8430269999999996E-2</v>
      </c>
      <c r="C1474">
        <f>B1474/((2*B$16)+B$3)</f>
        <v>9.8162995319031761E-4</v>
      </c>
      <c r="D1474">
        <f>C1474*2</f>
        <v>1.9632599063806352E-3</v>
      </c>
      <c r="F1474" s="1" t="s">
        <v>113</v>
      </c>
      <c r="I1474" s="2">
        <f>D1486*I1472</f>
        <v>0.15728239728932769</v>
      </c>
      <c r="M1474" s="1" t="s">
        <v>99</v>
      </c>
      <c r="N1474">
        <v>1.0472314809217455E-2</v>
      </c>
    </row>
    <row r="1475" spans="1:14" x14ac:dyDescent="0.25">
      <c r="A1475" s="1" t="s">
        <v>59</v>
      </c>
      <c r="C1475">
        <f>B1475/((3*B$16)+2*B$4)</f>
        <v>0</v>
      </c>
      <c r="D1475">
        <f>C1475*3</f>
        <v>0</v>
      </c>
      <c r="F1475" s="1" t="s">
        <v>114</v>
      </c>
      <c r="I1475" s="2">
        <f>D1485*I1472</f>
        <v>0.81188880889827586</v>
      </c>
      <c r="M1475" s="1" t="s">
        <v>100</v>
      </c>
      <c r="N1475">
        <v>1.1722297759684446E-3</v>
      </c>
    </row>
    <row r="1476" spans="1:14" x14ac:dyDescent="0.25">
      <c r="A1476" s="1" t="s">
        <v>60</v>
      </c>
      <c r="B1476">
        <v>1.9744040000000001E-2</v>
      </c>
      <c r="C1476">
        <f>B1476/((3*B$16)+2*B$5)</f>
        <v>1.2990440097638645E-4</v>
      </c>
      <c r="D1476">
        <f>C1476*3</f>
        <v>3.8971320292915934E-4</v>
      </c>
      <c r="F1476" s="1"/>
      <c r="M1476" s="1" t="s">
        <v>101</v>
      </c>
      <c r="N1476">
        <v>3.8412369619489004E-2</v>
      </c>
    </row>
    <row r="1477" spans="1:14" x14ac:dyDescent="0.25">
      <c r="A1477" s="1" t="s">
        <v>61</v>
      </c>
      <c r="B1477">
        <v>0.71499270000000004</v>
      </c>
      <c r="C1477">
        <f>B1477/((B$16)+B$6)</f>
        <v>9.9520168698847521E-3</v>
      </c>
      <c r="D1477">
        <f t="shared" ref="D1477:D1482" si="80">C1477*1</f>
        <v>9.9520168698847521E-3</v>
      </c>
      <c r="F1477" s="1" t="s">
        <v>115</v>
      </c>
      <c r="M1477" s="1" t="s">
        <v>102</v>
      </c>
      <c r="N1477">
        <v>0</v>
      </c>
    </row>
    <row r="1478" spans="1:14" x14ac:dyDescent="0.25">
      <c r="A1478" s="1" t="s">
        <v>62</v>
      </c>
      <c r="B1478">
        <v>0</v>
      </c>
      <c r="C1478">
        <f>B1478/((B$16)+B$7)</f>
        <v>0</v>
      </c>
      <c r="D1478">
        <f t="shared" si="80"/>
        <v>0</v>
      </c>
      <c r="M1478" s="1" t="s">
        <v>103</v>
      </c>
      <c r="N1478">
        <v>2.1795553066792532E-2</v>
      </c>
    </row>
    <row r="1479" spans="1:14" x14ac:dyDescent="0.25">
      <c r="A1479" s="1" t="s">
        <v>63</v>
      </c>
      <c r="B1479">
        <v>0.11801150000000001</v>
      </c>
      <c r="C1479">
        <f>B1479/((B$16)+B$8)</f>
        <v>2.9280344382691544E-3</v>
      </c>
      <c r="D1479">
        <f t="shared" si="80"/>
        <v>2.9280344382691544E-3</v>
      </c>
      <c r="M1479" s="1" t="s">
        <v>104</v>
      </c>
      <c r="N1479">
        <v>3.4995336105432933</v>
      </c>
    </row>
    <row r="1480" spans="1:14" x14ac:dyDescent="0.25">
      <c r="A1480" s="1" t="s">
        <v>64</v>
      </c>
      <c r="B1480">
        <v>52.407859999999999</v>
      </c>
      <c r="C1480">
        <f>B1480/((B$16)+B$9)</f>
        <v>0.93456960964388247</v>
      </c>
      <c r="D1480">
        <f t="shared" si="80"/>
        <v>0.93456960964388247</v>
      </c>
      <c r="M1480" s="1" t="s">
        <v>105</v>
      </c>
      <c r="N1480">
        <v>5.0168023320717833E-2</v>
      </c>
    </row>
    <row r="1481" spans="1:14" x14ac:dyDescent="0.25">
      <c r="A1481" s="1" t="s">
        <v>65</v>
      </c>
      <c r="B1481">
        <v>0.2028904</v>
      </c>
      <c r="C1481">
        <f>B1481/((B$16)+2*B$10)</f>
        <v>3.2735345842946806E-3</v>
      </c>
      <c r="D1481">
        <f t="shared" si="80"/>
        <v>3.2735345842946806E-3</v>
      </c>
      <c r="M1481" s="1" t="s">
        <v>106</v>
      </c>
      <c r="N1481">
        <v>2.5768817739039644E-3</v>
      </c>
    </row>
    <row r="1482" spans="1:14" x14ac:dyDescent="0.25">
      <c r="A1482" s="1" t="s">
        <v>66</v>
      </c>
      <c r="B1482">
        <v>2.817596E-2</v>
      </c>
      <c r="C1482">
        <f>B1482/((B$16)+2*B$11)</f>
        <v>2.9909833020179828E-4</v>
      </c>
      <c r="D1482">
        <f t="shared" si="80"/>
        <v>2.9909833020179828E-4</v>
      </c>
      <c r="M1482" s="1" t="s">
        <v>107</v>
      </c>
      <c r="N1482">
        <v>3.3236687496377413</v>
      </c>
    </row>
    <row r="1483" spans="1:14" x14ac:dyDescent="0.25">
      <c r="A1483" s="1" t="s">
        <v>67</v>
      </c>
      <c r="B1483">
        <v>38.96331</v>
      </c>
      <c r="C1483">
        <f>B1483/((5*B$16)+(2*B$12))</f>
        <v>0.27449969353895576</v>
      </c>
      <c r="D1483">
        <f>C1483*5</f>
        <v>1.3724984676947787</v>
      </c>
      <c r="M1483" s="1" t="s">
        <v>68</v>
      </c>
      <c r="N1483">
        <v>5.3425481505787091E-3</v>
      </c>
    </row>
    <row r="1484" spans="1:14" x14ac:dyDescent="0.25">
      <c r="A1484" s="1" t="s">
        <v>68</v>
      </c>
      <c r="B1484">
        <v>0.10735450000000001</v>
      </c>
      <c r="C1484">
        <f>B1484/((0)+B$13)</f>
        <v>3.3541992126476287E-3</v>
      </c>
      <c r="D1484">
        <f>C1484*0</f>
        <v>0</v>
      </c>
      <c r="M1484" s="1" t="s">
        <v>208</v>
      </c>
      <c r="N1484">
        <f>SUM(N1472:N1483)</f>
        <v>6.9898037090653871</v>
      </c>
    </row>
    <row r="1485" spans="1:14" x14ac:dyDescent="0.25">
      <c r="A1485" s="1" t="s">
        <v>69</v>
      </c>
      <c r="B1485">
        <v>5.3759880000000004</v>
      </c>
      <c r="C1485">
        <f>B1485/((0)+B$14)</f>
        <v>0.15164987306064881</v>
      </c>
      <c r="D1485">
        <v>0.15164987306064881</v>
      </c>
      <c r="M1485" s="1" t="s">
        <v>69</v>
      </c>
      <c r="N1485">
        <v>0.81188880889827586</v>
      </c>
    </row>
    <row r="1486" spans="1:14" x14ac:dyDescent="0.25">
      <c r="A1486" s="1" t="s">
        <v>70</v>
      </c>
      <c r="B1486">
        <v>0.55812759999999995</v>
      </c>
      <c r="C1486">
        <f>B1486/((0)+B$15)</f>
        <v>2.9378229287293396E-2</v>
      </c>
      <c r="D1486">
        <v>2.9378229287293396E-2</v>
      </c>
      <c r="M1486" s="1" t="s">
        <v>209</v>
      </c>
      <c r="N1486">
        <v>0.15728239728932769</v>
      </c>
    </row>
    <row r="1487" spans="1:14" x14ac:dyDescent="0.25">
      <c r="A1487" s="1" t="s">
        <v>71</v>
      </c>
      <c r="B1487">
        <f>(16/(2*B$15))*B1486</f>
        <v>0.23502583429834717</v>
      </c>
      <c r="M1487" s="1" t="s">
        <v>210</v>
      </c>
      <c r="N1487">
        <f>SUM(N1485:N1486)</f>
        <v>0.96917120618760355</v>
      </c>
    </row>
    <row r="1488" spans="1:14" x14ac:dyDescent="0.25">
      <c r="A1488" s="1" t="s">
        <v>72</v>
      </c>
      <c r="B1488">
        <f>(16/(2*B$14))*B1485</f>
        <v>1.2131989844851905</v>
      </c>
      <c r="M1488" s="1" t="s">
        <v>211</v>
      </c>
      <c r="N1488">
        <f>1-(N1485+N1486)</f>
        <v>3.0828793812396449E-2</v>
      </c>
    </row>
    <row r="1489" spans="1:14" x14ac:dyDescent="0.25">
      <c r="A1489" s="1" t="s">
        <v>73</v>
      </c>
      <c r="B1489" s="8">
        <f>SUM(B1473:B1488)</f>
        <v>100.37870438878353</v>
      </c>
      <c r="C1489">
        <f>SUM(C1473:C1486)</f>
        <v>1.4169342128813522</v>
      </c>
      <c r="D1489">
        <f>SUM(D1473:D1486)</f>
        <v>2.5187386161407774</v>
      </c>
    </row>
    <row r="1490" spans="1:14" x14ac:dyDescent="0.25">
      <c r="A1490" s="1"/>
      <c r="C1490">
        <f>(C1485+C1486)/2</f>
        <v>9.05140511739711E-2</v>
      </c>
      <c r="D1490">
        <f>(D1485+D1486)/2</f>
        <v>9.05140511739711E-2</v>
      </c>
    </row>
    <row r="1491" spans="1:14" x14ac:dyDescent="0.25">
      <c r="A1491" s="1" t="s">
        <v>111</v>
      </c>
      <c r="C1491">
        <f>C1489-C1490</f>
        <v>1.3264201617073812</v>
      </c>
      <c r="D1491">
        <f>D1489-D1490</f>
        <v>2.4282245649668064</v>
      </c>
    </row>
    <row r="1493" spans="1:14" s="6" customFormat="1" x14ac:dyDescent="0.25">
      <c r="A1493" s="5" t="s">
        <v>182</v>
      </c>
      <c r="M1493" s="5" t="s">
        <v>212</v>
      </c>
    </row>
    <row r="1494" spans="1:14" x14ac:dyDescent="0.25">
      <c r="B1494" s="1" t="s">
        <v>55</v>
      </c>
      <c r="C1494" s="1" t="s">
        <v>110</v>
      </c>
      <c r="D1494" s="1" t="s">
        <v>56</v>
      </c>
      <c r="F1494" s="1" t="s">
        <v>112</v>
      </c>
      <c r="I1494">
        <f>13/D1513</f>
        <v>5.3241460103753413</v>
      </c>
      <c r="M1494" s="1" t="s">
        <v>97</v>
      </c>
      <c r="N1494">
        <v>3.8166451454684579E-2</v>
      </c>
    </row>
    <row r="1495" spans="1:14" x14ac:dyDescent="0.25">
      <c r="A1495" s="1" t="s">
        <v>57</v>
      </c>
      <c r="B1495">
        <v>0.43927650000000001</v>
      </c>
      <c r="C1495">
        <f>B1495/((2*B$16)+B$2)</f>
        <v>7.3111612269693592E-3</v>
      </c>
      <c r="D1495">
        <f>C1495*2</f>
        <v>1.4622322453938718E-2</v>
      </c>
      <c r="F1495" s="1"/>
      <c r="M1495" s="1" t="s">
        <v>98</v>
      </c>
      <c r="N1495">
        <v>0</v>
      </c>
    </row>
    <row r="1496" spans="1:14" x14ac:dyDescent="0.25">
      <c r="A1496" s="1" t="s">
        <v>58</v>
      </c>
      <c r="B1496">
        <v>0</v>
      </c>
      <c r="C1496">
        <f>B1496/((2*B$16)+B$3)</f>
        <v>0</v>
      </c>
      <c r="D1496">
        <f>C1496*2</f>
        <v>0</v>
      </c>
      <c r="F1496" s="1" t="s">
        <v>113</v>
      </c>
      <c r="I1496" s="2">
        <f>D1508*I1494</f>
        <v>0.11468453761361487</v>
      </c>
      <c r="M1496" s="1" t="s">
        <v>99</v>
      </c>
      <c r="N1496">
        <v>9.6995609675565378E-3</v>
      </c>
    </row>
    <row r="1497" spans="1:14" x14ac:dyDescent="0.25">
      <c r="A1497" s="1" t="s">
        <v>59</v>
      </c>
      <c r="B1497">
        <v>7.6930399999999996E-2</v>
      </c>
      <c r="C1497">
        <f>B1497/((3*B$16)+2*B$4)</f>
        <v>7.5450809623287332E-4</v>
      </c>
      <c r="D1497">
        <f>C1497*3</f>
        <v>2.26352428869862E-3</v>
      </c>
      <c r="F1497" s="1" t="s">
        <v>114</v>
      </c>
      <c r="I1497" s="2">
        <f>D1507*I1494</f>
        <v>0.75277852631362197</v>
      </c>
      <c r="M1497" s="1" t="s">
        <v>100</v>
      </c>
      <c r="N1497">
        <v>0</v>
      </c>
    </row>
    <row r="1498" spans="1:14" x14ac:dyDescent="0.25">
      <c r="A1498" s="1" t="s">
        <v>60</v>
      </c>
      <c r="B1498">
        <v>0</v>
      </c>
      <c r="C1498">
        <f>B1498/((3*B$16)+2*B$5)</f>
        <v>0</v>
      </c>
      <c r="D1498">
        <f>C1498*3</f>
        <v>0</v>
      </c>
      <c r="F1498" s="1"/>
      <c r="M1498" s="1" t="s">
        <v>101</v>
      </c>
      <c r="N1498">
        <v>3.6031820775571467E-2</v>
      </c>
    </row>
    <row r="1499" spans="1:14" x14ac:dyDescent="0.25">
      <c r="A1499" s="1" t="s">
        <v>61</v>
      </c>
      <c r="B1499">
        <v>0.64784980000000003</v>
      </c>
      <c r="C1499">
        <f>B1499/((B$16)+B$6)</f>
        <v>9.0174517009075222E-3</v>
      </c>
      <c r="D1499">
        <f t="shared" ref="D1499:D1504" si="81">C1499*1</f>
        <v>9.0174517009075222E-3</v>
      </c>
      <c r="F1499" s="1" t="s">
        <v>115</v>
      </c>
      <c r="M1499" s="1" t="s">
        <v>102</v>
      </c>
      <c r="N1499">
        <v>0</v>
      </c>
    </row>
    <row r="1500" spans="1:14" x14ac:dyDescent="0.25">
      <c r="A1500" s="1" t="s">
        <v>62</v>
      </c>
      <c r="B1500">
        <v>0</v>
      </c>
      <c r="C1500">
        <f>B1500/((B$16)+B$7)</f>
        <v>0</v>
      </c>
      <c r="D1500">
        <f t="shared" si="81"/>
        <v>0</v>
      </c>
      <c r="M1500" s="1" t="s">
        <v>103</v>
      </c>
      <c r="N1500">
        <v>2.2849158207180293E-3</v>
      </c>
    </row>
    <row r="1501" spans="1:14" x14ac:dyDescent="0.25">
      <c r="A1501" s="1" t="s">
        <v>63</v>
      </c>
      <c r="B1501">
        <v>1.0260470000000001E-2</v>
      </c>
      <c r="C1501">
        <f>B1501/((B$16)+B$8)</f>
        <v>2.5457696506550219E-4</v>
      </c>
      <c r="D1501">
        <f t="shared" si="81"/>
        <v>2.5457696506550219E-4</v>
      </c>
      <c r="M1501" s="1" t="s">
        <v>104</v>
      </c>
      <c r="N1501">
        <v>3.6210628708981569</v>
      </c>
    </row>
    <row r="1502" spans="1:14" x14ac:dyDescent="0.25">
      <c r="A1502" s="1" t="s">
        <v>64</v>
      </c>
      <c r="B1502">
        <v>53.043030000000002</v>
      </c>
      <c r="C1502">
        <f>B1502/((B$16)+B$9)</f>
        <v>0.94589635679512096</v>
      </c>
      <c r="D1502">
        <f t="shared" si="81"/>
        <v>0.94589635679512096</v>
      </c>
      <c r="M1502" s="1" t="s">
        <v>105</v>
      </c>
      <c r="N1502">
        <v>3.7411663644565253E-2</v>
      </c>
    </row>
    <row r="1503" spans="1:14" x14ac:dyDescent="0.25">
      <c r="A1503" s="1" t="s">
        <v>65</v>
      </c>
      <c r="B1503">
        <v>0.17011760000000001</v>
      </c>
      <c r="C1503">
        <f>B1503/((B$16)+2*B$10)</f>
        <v>2.7447619354942806E-3</v>
      </c>
      <c r="D1503">
        <f t="shared" si="81"/>
        <v>2.7447619354942806E-3</v>
      </c>
      <c r="M1503" s="1" t="s">
        <v>106</v>
      </c>
      <c r="N1503">
        <v>0</v>
      </c>
    </row>
    <row r="1504" spans="1:14" x14ac:dyDescent="0.25">
      <c r="A1504" s="1" t="s">
        <v>66</v>
      </c>
      <c r="B1504">
        <v>2.1668859999999998E-3</v>
      </c>
      <c r="C1504">
        <f>B1504/((B$16)+2*B$11)</f>
        <v>2.3002303535980809E-5</v>
      </c>
      <c r="D1504">
        <f t="shared" si="81"/>
        <v>2.3002303535980809E-5</v>
      </c>
      <c r="M1504" s="1" t="s">
        <v>107</v>
      </c>
      <c r="N1504">
        <v>3.2924252004211536</v>
      </c>
    </row>
    <row r="1505" spans="1:14" x14ac:dyDescent="0.25">
      <c r="A1505" s="1" t="s">
        <v>67</v>
      </c>
      <c r="B1505">
        <v>39.330109999999998</v>
      </c>
      <c r="C1505">
        <f>B1505/((5*B$16)+(2*B$12))</f>
        <v>0.27708382942448723</v>
      </c>
      <c r="D1505">
        <f>C1505*5</f>
        <v>1.3854191471224362</v>
      </c>
      <c r="M1505" s="1" t="s">
        <v>68</v>
      </c>
      <c r="N1505">
        <v>3.789222229605268E-3</v>
      </c>
    </row>
    <row r="1506" spans="1:14" x14ac:dyDescent="0.25">
      <c r="A1506" s="1" t="s">
        <v>68</v>
      </c>
      <c r="B1506">
        <v>8.9017379999999993E-2</v>
      </c>
      <c r="C1506">
        <f>B1506/((0)+B$13)</f>
        <v>2.7812716365681433E-3</v>
      </c>
      <c r="D1506">
        <f>C1506*0</f>
        <v>0</v>
      </c>
      <c r="M1506" s="1" t="s">
        <v>208</v>
      </c>
      <c r="N1506">
        <f>SUM(N1494:N1505)</f>
        <v>7.0408717062120116</v>
      </c>
    </row>
    <row r="1507" spans="1:14" x14ac:dyDescent="0.25">
      <c r="A1507" s="1" t="s">
        <v>69</v>
      </c>
      <c r="B1507">
        <v>5.0122590000000002</v>
      </c>
      <c r="C1507">
        <f>B1507/((0)+B$14)</f>
        <v>0.14138953455571227</v>
      </c>
      <c r="D1507">
        <v>0.14138953455571227</v>
      </c>
      <c r="M1507" s="1" t="s">
        <v>69</v>
      </c>
      <c r="N1507">
        <v>0.75277852631362197</v>
      </c>
    </row>
    <row r="1508" spans="1:14" x14ac:dyDescent="0.25">
      <c r="A1508" s="1" t="s">
        <v>70</v>
      </c>
      <c r="B1508">
        <v>0.40922560000000002</v>
      </c>
      <c r="C1508">
        <f>B1508/((0)+B$15)</f>
        <v>2.154045689019897E-2</v>
      </c>
      <c r="D1508">
        <v>2.154045689019897E-2</v>
      </c>
      <c r="M1508" s="1" t="s">
        <v>209</v>
      </c>
      <c r="N1508">
        <v>0.11468453761361487</v>
      </c>
    </row>
    <row r="1509" spans="1:14" x14ac:dyDescent="0.25">
      <c r="A1509" s="1" t="s">
        <v>71</v>
      </c>
      <c r="B1509">
        <f>(16/(2*B$15))*B1508</f>
        <v>0.17232365512159176</v>
      </c>
      <c r="M1509" s="1" t="s">
        <v>210</v>
      </c>
      <c r="N1509">
        <f>SUM(N1507:N1508)</f>
        <v>0.86746306392723682</v>
      </c>
    </row>
    <row r="1510" spans="1:14" x14ac:dyDescent="0.25">
      <c r="A1510" s="1" t="s">
        <v>72</v>
      </c>
      <c r="B1510">
        <f>(16/(2*B$14))*B1507</f>
        <v>1.1311162764456981</v>
      </c>
      <c r="M1510" s="1" t="s">
        <v>211</v>
      </c>
      <c r="N1510">
        <f>1-(N1507+N1508)</f>
        <v>0.13253693607276318</v>
      </c>
    </row>
    <row r="1511" spans="1:14" x14ac:dyDescent="0.25">
      <c r="A1511" s="1" t="s">
        <v>73</v>
      </c>
      <c r="B1511" s="8">
        <f>SUM(B1495:B1510)</f>
        <v>100.53368356756728</v>
      </c>
      <c r="C1511">
        <f>SUM(C1495:C1508)</f>
        <v>1.4087969115302932</v>
      </c>
      <c r="D1511">
        <f>SUM(D1495:D1508)</f>
        <v>2.523171135011109</v>
      </c>
    </row>
    <row r="1512" spans="1:14" x14ac:dyDescent="0.25">
      <c r="A1512" s="1"/>
      <c r="C1512">
        <f>(C1507+C1508)/2</f>
        <v>8.1464995722955624E-2</v>
      </c>
      <c r="D1512">
        <f>(D1507+D1508)/2</f>
        <v>8.1464995722955624E-2</v>
      </c>
    </row>
    <row r="1513" spans="1:14" x14ac:dyDescent="0.25">
      <c r="A1513" s="1" t="s">
        <v>111</v>
      </c>
      <c r="C1513">
        <f>C1511-C1512</f>
        <v>1.3273319158073376</v>
      </c>
      <c r="D1513">
        <f>D1511-D1512</f>
        <v>2.4417061392881534</v>
      </c>
    </row>
    <row r="1515" spans="1:14" s="6" customFormat="1" x14ac:dyDescent="0.25">
      <c r="A1515" s="5" t="s">
        <v>183</v>
      </c>
      <c r="M1515" s="5" t="s">
        <v>212</v>
      </c>
    </row>
    <row r="1516" spans="1:14" x14ac:dyDescent="0.25">
      <c r="B1516" s="1" t="s">
        <v>55</v>
      </c>
      <c r="C1516" s="1" t="s">
        <v>110</v>
      </c>
      <c r="D1516" s="1" t="s">
        <v>56</v>
      </c>
      <c r="F1516" s="1" t="s">
        <v>112</v>
      </c>
      <c r="I1516">
        <f>13/D1535</f>
        <v>5.2959496954781535</v>
      </c>
      <c r="M1516" s="1" t="s">
        <v>97</v>
      </c>
      <c r="N1516">
        <v>4.1851835812409637E-2</v>
      </c>
    </row>
    <row r="1517" spans="1:14" x14ac:dyDescent="0.25">
      <c r="A1517" s="1" t="s">
        <v>57</v>
      </c>
      <c r="B1517">
        <v>0.483852</v>
      </c>
      <c r="C1517">
        <f>B1517/((2*B$16)+B$2)</f>
        <v>8.0530599337583011E-3</v>
      </c>
      <c r="D1517">
        <f>C1517*2</f>
        <v>1.6106119867516602E-2</v>
      </c>
      <c r="F1517" s="1"/>
      <c r="M1517" s="1" t="s">
        <v>98</v>
      </c>
      <c r="N1517">
        <v>0</v>
      </c>
    </row>
    <row r="1518" spans="1:14" x14ac:dyDescent="0.25">
      <c r="A1518" s="1" t="s">
        <v>58</v>
      </c>
      <c r="B1518">
        <v>0</v>
      </c>
      <c r="C1518">
        <f>B1518/((2*B$16)+B$3)</f>
        <v>0</v>
      </c>
      <c r="D1518">
        <f>C1518*2</f>
        <v>0</v>
      </c>
      <c r="F1518" s="1" t="s">
        <v>113</v>
      </c>
      <c r="I1518" s="2">
        <f>D1530*I1516</f>
        <v>0.22632201160439952</v>
      </c>
      <c r="M1518" s="1" t="s">
        <v>99</v>
      </c>
      <c r="N1518">
        <v>1.0646822173649014E-2</v>
      </c>
    </row>
    <row r="1519" spans="1:14" x14ac:dyDescent="0.25">
      <c r="A1519" s="1" t="s">
        <v>59</v>
      </c>
      <c r="B1519">
        <v>9.5182840000000005E-2</v>
      </c>
      <c r="C1519">
        <f>B1519/((3*B$16)+2*B$4)</f>
        <v>9.3352203293416115E-4</v>
      </c>
      <c r="D1519">
        <f>C1519*3</f>
        <v>2.8005660988024835E-3</v>
      </c>
      <c r="F1519" s="1" t="s">
        <v>114</v>
      </c>
      <c r="I1519" s="2">
        <f>D1529*I1516</f>
        <v>0.76079477018309793</v>
      </c>
      <c r="M1519" s="1" t="s">
        <v>100</v>
      </c>
      <c r="N1519">
        <v>0</v>
      </c>
    </row>
    <row r="1520" spans="1:14" x14ac:dyDescent="0.25">
      <c r="A1520" s="1" t="s">
        <v>60</v>
      </c>
      <c r="B1520">
        <v>0</v>
      </c>
      <c r="C1520">
        <f>B1520/((3*B$16)+2*B$5)</f>
        <v>0</v>
      </c>
      <c r="D1520">
        <f>C1520*3</f>
        <v>0</v>
      </c>
      <c r="F1520" s="1"/>
      <c r="M1520" s="1" t="s">
        <v>101</v>
      </c>
      <c r="N1520">
        <v>5.3215805171463772E-2</v>
      </c>
    </row>
    <row r="1521" spans="1:14" x14ac:dyDescent="0.25">
      <c r="A1521" s="1" t="s">
        <v>61</v>
      </c>
      <c r="B1521">
        <v>0.86628780000000005</v>
      </c>
      <c r="C1521">
        <f>B1521/((B$16)+B$6)</f>
        <v>1.2057900450977118E-2</v>
      </c>
      <c r="D1521">
        <f t="shared" ref="D1521:D1526" si="82">C1521*1</f>
        <v>1.2057900450977118E-2</v>
      </c>
      <c r="F1521" s="1" t="s">
        <v>115</v>
      </c>
      <c r="M1521" s="1" t="s">
        <v>102</v>
      </c>
      <c r="N1521">
        <v>0</v>
      </c>
    </row>
    <row r="1522" spans="1:14" x14ac:dyDescent="0.25">
      <c r="A1522" s="1" t="s">
        <v>62</v>
      </c>
      <c r="B1522">
        <v>0</v>
      </c>
      <c r="C1522">
        <f>B1522/((B$16)+B$7)</f>
        <v>0</v>
      </c>
      <c r="D1522">
        <f t="shared" si="82"/>
        <v>0</v>
      </c>
      <c r="M1522" s="1" t="s">
        <v>103</v>
      </c>
      <c r="N1522">
        <v>5.4277886492704527E-3</v>
      </c>
    </row>
    <row r="1523" spans="1:14" x14ac:dyDescent="0.25">
      <c r="A1523" s="1" t="s">
        <v>63</v>
      </c>
      <c r="B1523">
        <v>3.4093239999999997E-2</v>
      </c>
      <c r="C1523">
        <f>B1523/((B$16)+B$8)</f>
        <v>8.4590214370782043E-4</v>
      </c>
      <c r="D1523">
        <f t="shared" si="82"/>
        <v>8.4590214370782043E-4</v>
      </c>
      <c r="M1523" s="1" t="s">
        <v>104</v>
      </c>
      <c r="N1523">
        <v>3.741547400907153</v>
      </c>
    </row>
    <row r="1524" spans="1:14" x14ac:dyDescent="0.25">
      <c r="A1524" s="1" t="s">
        <v>64</v>
      </c>
      <c r="B1524">
        <v>52.78331</v>
      </c>
      <c r="C1524">
        <f>B1524/((B$16)+B$9)</f>
        <v>0.94126486794942654</v>
      </c>
      <c r="D1524">
        <f t="shared" si="82"/>
        <v>0.94126486794942654</v>
      </c>
      <c r="M1524" s="1" t="s">
        <v>105</v>
      </c>
      <c r="N1524">
        <v>5.3629709424565311E-2</v>
      </c>
    </row>
    <row r="1525" spans="1:14" x14ac:dyDescent="0.25">
      <c r="A1525" s="1" t="s">
        <v>65</v>
      </c>
      <c r="B1525">
        <v>0.25431239999999999</v>
      </c>
      <c r="C1525">
        <f>B1525/((B$16)+2*B$10)</f>
        <v>4.1032026976879268E-3</v>
      </c>
      <c r="D1525">
        <f t="shared" si="82"/>
        <v>4.1032026976879268E-3</v>
      </c>
      <c r="M1525" s="1" t="s">
        <v>106</v>
      </c>
      <c r="N1525">
        <v>0</v>
      </c>
    </row>
    <row r="1526" spans="1:14" x14ac:dyDescent="0.25">
      <c r="A1526" s="1" t="s">
        <v>66</v>
      </c>
      <c r="B1526">
        <v>0</v>
      </c>
      <c r="C1526">
        <f>B1526/((B$16)+2*B$11)</f>
        <v>0</v>
      </c>
      <c r="D1526">
        <f t="shared" si="82"/>
        <v>0</v>
      </c>
      <c r="M1526" s="1" t="s">
        <v>107</v>
      </c>
      <c r="N1526">
        <v>3.2307842054114735</v>
      </c>
    </row>
    <row r="1527" spans="1:14" x14ac:dyDescent="0.25">
      <c r="A1527" s="1" t="s">
        <v>67</v>
      </c>
      <c r="B1527">
        <v>39.299250000000001</v>
      </c>
      <c r="C1527">
        <f>B1527/((5*B$16)+(2*B$12))</f>
        <v>0.27686641821012659</v>
      </c>
      <c r="D1527">
        <f>C1527*5</f>
        <v>1.3843320910506329</v>
      </c>
      <c r="M1527" s="1" t="s">
        <v>68</v>
      </c>
      <c r="N1527">
        <v>2.2407543072207243E-3</v>
      </c>
    </row>
    <row r="1528" spans="1:14" x14ac:dyDescent="0.25">
      <c r="A1528" s="1" t="s">
        <v>68</v>
      </c>
      <c r="B1528">
        <v>6.3689529999999994E-2</v>
      </c>
      <c r="C1528">
        <f>B1528/((0)+B$13)</f>
        <v>1.9899247016184462E-3</v>
      </c>
      <c r="D1528">
        <f>C1528*0</f>
        <v>0</v>
      </c>
      <c r="M1528" s="1" t="s">
        <v>208</v>
      </c>
      <c r="N1528">
        <f>SUM(N1516:N1527)</f>
        <v>7.1393443218572052</v>
      </c>
    </row>
    <row r="1529" spans="1:14" x14ac:dyDescent="0.25">
      <c r="A1529" s="1" t="s">
        <v>69</v>
      </c>
      <c r="B1529">
        <v>5.0926039999999997</v>
      </c>
      <c r="C1529">
        <f>B1529/((0)+B$14)</f>
        <v>0.14365596614950632</v>
      </c>
      <c r="D1529">
        <v>0.14365596614950632</v>
      </c>
      <c r="M1529" s="1" t="s">
        <v>69</v>
      </c>
      <c r="N1529">
        <v>0.76079477018309793</v>
      </c>
    </row>
    <row r="1530" spans="1:14" x14ac:dyDescent="0.25">
      <c r="A1530" s="1" t="s">
        <v>70</v>
      </c>
      <c r="B1530">
        <v>0.81187810000000005</v>
      </c>
      <c r="C1530">
        <f>B1530/((0)+B$15)</f>
        <v>4.2734924728918836E-2</v>
      </c>
      <c r="D1530">
        <v>4.2734924728918836E-2</v>
      </c>
      <c r="M1530" s="1" t="s">
        <v>209</v>
      </c>
      <c r="N1530">
        <v>0.22632201160439952</v>
      </c>
    </row>
    <row r="1531" spans="1:14" x14ac:dyDescent="0.25">
      <c r="A1531" s="1" t="s">
        <v>71</v>
      </c>
      <c r="B1531">
        <f>(16/(2*B$15))*B1530</f>
        <v>0.34187939783135068</v>
      </c>
      <c r="M1531" s="1" t="s">
        <v>210</v>
      </c>
      <c r="N1531">
        <f>SUM(N1529:N1530)</f>
        <v>0.98711678178749751</v>
      </c>
    </row>
    <row r="1532" spans="1:14" x14ac:dyDescent="0.25">
      <c r="A1532" s="1" t="s">
        <v>72</v>
      </c>
      <c r="B1532">
        <f>(16/(2*B$14))*B1529</f>
        <v>1.1492477291960506</v>
      </c>
      <c r="M1532" s="1" t="s">
        <v>211</v>
      </c>
      <c r="N1532">
        <f>1-(N1529+N1530)</f>
        <v>1.288321821250249E-2</v>
      </c>
    </row>
    <row r="1533" spans="1:14" x14ac:dyDescent="0.25">
      <c r="A1533" s="1" t="s">
        <v>73</v>
      </c>
      <c r="B1533" s="8">
        <f>SUM(B1517:B1532)</f>
        <v>101.27558703702741</v>
      </c>
      <c r="C1533">
        <f>SUM(C1517:C1530)</f>
        <v>1.432505688998662</v>
      </c>
      <c r="D1533">
        <f>SUM(D1517:D1530)</f>
        <v>2.5479015411371768</v>
      </c>
    </row>
    <row r="1534" spans="1:14" x14ac:dyDescent="0.25">
      <c r="A1534" s="1"/>
      <c r="C1534">
        <f>(C1529+C1530)/2</f>
        <v>9.3195445439212571E-2</v>
      </c>
      <c r="D1534">
        <f>(D1529+D1530)/2</f>
        <v>9.3195445439212571E-2</v>
      </c>
    </row>
    <row r="1535" spans="1:14" x14ac:dyDescent="0.25">
      <c r="A1535" s="1" t="s">
        <v>111</v>
      </c>
      <c r="C1535">
        <f>C1533-C1534</f>
        <v>1.3393102435594495</v>
      </c>
      <c r="D1535">
        <f>D1533-D1534</f>
        <v>2.4547060956979641</v>
      </c>
    </row>
    <row r="1537" spans="1:14" s="6" customFormat="1" x14ac:dyDescent="0.25">
      <c r="A1537" s="5" t="s">
        <v>184</v>
      </c>
      <c r="M1537" s="5" t="s">
        <v>212</v>
      </c>
    </row>
    <row r="1538" spans="1:14" x14ac:dyDescent="0.25">
      <c r="B1538" s="1" t="s">
        <v>55</v>
      </c>
      <c r="C1538" s="1" t="s">
        <v>110</v>
      </c>
      <c r="D1538" s="1" t="s">
        <v>56</v>
      </c>
      <c r="F1538" s="1" t="s">
        <v>112</v>
      </c>
      <c r="I1538">
        <f>13/D1557</f>
        <v>5.3880743383837002</v>
      </c>
      <c r="M1538" s="1" t="s">
        <v>97</v>
      </c>
      <c r="N1538">
        <v>4.8954602149393005E-2</v>
      </c>
    </row>
    <row r="1539" spans="1:14" x14ac:dyDescent="0.25">
      <c r="A1539" s="1" t="s">
        <v>57</v>
      </c>
      <c r="B1539">
        <v>0.53940589999999999</v>
      </c>
      <c r="C1539">
        <f>B1539/((2*B$16)+B$2)</f>
        <v>8.9776792104255786E-3</v>
      </c>
      <c r="D1539">
        <f>C1539*2</f>
        <v>1.7955358420851157E-2</v>
      </c>
      <c r="F1539" s="1"/>
      <c r="M1539" s="1" t="s">
        <v>98</v>
      </c>
      <c r="N1539">
        <v>2.9958661710527998E-3</v>
      </c>
    </row>
    <row r="1540" spans="1:14" x14ac:dyDescent="0.25">
      <c r="A1540" s="1" t="s">
        <v>58</v>
      </c>
      <c r="B1540">
        <v>7.3779780000000003E-2</v>
      </c>
      <c r="C1540">
        <f>B1540/((2*B$16)+B$3)</f>
        <v>9.2342461638589214E-4</v>
      </c>
      <c r="D1540">
        <f>C1540*2</f>
        <v>1.8468492327717843E-3</v>
      </c>
      <c r="F1540" s="1" t="s">
        <v>113</v>
      </c>
      <c r="I1540" s="2">
        <f>D1552*I1538</f>
        <v>0.17468217551050699</v>
      </c>
      <c r="M1540" s="1" t="s">
        <v>99</v>
      </c>
      <c r="N1540">
        <v>1.0479699925030769E-2</v>
      </c>
    </row>
    <row r="1541" spans="1:14" x14ac:dyDescent="0.25">
      <c r="A1541" s="1" t="s">
        <v>59</v>
      </c>
      <c r="B1541">
        <v>7.2956950000000007E-2</v>
      </c>
      <c r="C1541">
        <f>B1541/((3*B$16)+2*B$4)</f>
        <v>7.1553780367003073E-4</v>
      </c>
      <c r="D1541">
        <f>C1541*3</f>
        <v>2.1466134110100922E-3</v>
      </c>
      <c r="F1541" s="1" t="s">
        <v>114</v>
      </c>
      <c r="I1541" s="2">
        <f>D1551*I1538</f>
        <v>0.72126951761318525</v>
      </c>
      <c r="M1541" s="1" t="s">
        <v>100</v>
      </c>
      <c r="N1541">
        <v>5.6674922771790277E-3</v>
      </c>
    </row>
    <row r="1542" spans="1:14" x14ac:dyDescent="0.25">
      <c r="A1542" s="1" t="s">
        <v>60</v>
      </c>
      <c r="B1542">
        <v>0.11494020000000001</v>
      </c>
      <c r="C1542">
        <f>B1542/((3*B$16)+2*B$5)</f>
        <v>7.5624025422892452E-4</v>
      </c>
      <c r="D1542">
        <f>C1542*3</f>
        <v>2.2687207626867737E-3</v>
      </c>
      <c r="F1542" s="1"/>
      <c r="M1542" s="1" t="s">
        <v>101</v>
      </c>
      <c r="N1542">
        <v>2.8835336294968646E-2</v>
      </c>
    </row>
    <row r="1543" spans="1:14" x14ac:dyDescent="0.25">
      <c r="A1543" s="1" t="s">
        <v>61</v>
      </c>
      <c r="B1543">
        <v>0.53525480000000003</v>
      </c>
      <c r="C1543">
        <f>B1543/((B$16)+B$6)</f>
        <v>7.4502366237960034E-3</v>
      </c>
      <c r="D1543">
        <f t="shared" ref="D1543:D1548" si="83">C1543*1</f>
        <v>7.4502366237960034E-3</v>
      </c>
      <c r="F1543" s="1" t="s">
        <v>115</v>
      </c>
      <c r="M1543" s="1" t="s">
        <v>102</v>
      </c>
      <c r="N1543">
        <v>0</v>
      </c>
    </row>
    <row r="1544" spans="1:14" x14ac:dyDescent="0.25">
      <c r="A1544" s="1" t="s">
        <v>62</v>
      </c>
      <c r="B1544">
        <v>0</v>
      </c>
      <c r="C1544">
        <f>B1544/((B$16)+B$7)</f>
        <v>0</v>
      </c>
      <c r="D1544">
        <f t="shared" si="83"/>
        <v>0</v>
      </c>
      <c r="M1544" s="1" t="s">
        <v>103</v>
      </c>
      <c r="N1544">
        <v>1.6023146801470996E-2</v>
      </c>
    </row>
    <row r="1545" spans="1:14" x14ac:dyDescent="0.25">
      <c r="A1545" s="1" t="s">
        <v>63</v>
      </c>
      <c r="B1545">
        <v>8.5768150000000001E-2</v>
      </c>
      <c r="C1545">
        <f>B1545/((B$16)+B$8)</f>
        <v>2.1280307165541879E-3</v>
      </c>
      <c r="D1545">
        <f t="shared" si="83"/>
        <v>2.1280307165541879E-3</v>
      </c>
      <c r="M1545" s="1" t="s">
        <v>104</v>
      </c>
      <c r="N1545">
        <v>3.5216443223701668</v>
      </c>
    </row>
    <row r="1546" spans="1:14" x14ac:dyDescent="0.25">
      <c r="A1546" s="1" t="s">
        <v>64</v>
      </c>
      <c r="B1546">
        <v>52.46716</v>
      </c>
      <c r="C1546">
        <f>B1546/((B$16)+B$9)</f>
        <v>0.93562708418781304</v>
      </c>
      <c r="D1546">
        <f t="shared" si="83"/>
        <v>0.93562708418781304</v>
      </c>
      <c r="M1546" s="1" t="s">
        <v>105</v>
      </c>
      <c r="N1546">
        <v>3.2211352990372824E-2</v>
      </c>
    </row>
    <row r="1547" spans="1:14" x14ac:dyDescent="0.25">
      <c r="A1547" s="1" t="s">
        <v>65</v>
      </c>
      <c r="B1547">
        <v>0.14011470000000001</v>
      </c>
      <c r="C1547">
        <f>B1547/((B$16)+2*B$10)</f>
        <v>2.2606802304006197E-3</v>
      </c>
      <c r="D1547">
        <f t="shared" si="83"/>
        <v>2.2606802304006197E-3</v>
      </c>
      <c r="M1547" s="1" t="s">
        <v>106</v>
      </c>
      <c r="N1547">
        <v>1.0108185922041077E-3</v>
      </c>
    </row>
    <row r="1548" spans="1:14" x14ac:dyDescent="0.25">
      <c r="A1548" s="1" t="s">
        <v>66</v>
      </c>
      <c r="B1548">
        <v>1.7978910000000001E-2</v>
      </c>
      <c r="C1548">
        <f>B1548/((B$16)+2*B$11)</f>
        <v>1.9085283908155793E-4</v>
      </c>
      <c r="D1548">
        <f t="shared" si="83"/>
        <v>1.9085283908155793E-4</v>
      </c>
      <c r="M1548" s="1" t="s">
        <v>107</v>
      </c>
      <c r="N1548">
        <v>3.3162212042030625</v>
      </c>
    </row>
    <row r="1549" spans="1:14" x14ac:dyDescent="0.25">
      <c r="A1549" s="1" t="s">
        <v>67</v>
      </c>
      <c r="B1549">
        <v>38.543750000000003</v>
      </c>
      <c r="C1549">
        <f>B1549/((5*B$16)+(2*B$12))</f>
        <v>0.27154385915473112</v>
      </c>
      <c r="D1549">
        <f>C1549*5</f>
        <v>1.3577192957736557</v>
      </c>
      <c r="M1549" s="1" t="s">
        <v>68</v>
      </c>
      <c r="N1549">
        <v>1.9218100221111783E-3</v>
      </c>
    </row>
    <row r="1550" spans="1:14" x14ac:dyDescent="0.25">
      <c r="A1550" s="1" t="s">
        <v>68</v>
      </c>
      <c r="B1550">
        <v>6.3753859999999996E-2</v>
      </c>
      <c r="C1550">
        <f>B1550/((0)+B$13)</f>
        <v>1.9919346372555143E-3</v>
      </c>
      <c r="D1550">
        <f>C1550*0</f>
        <v>0</v>
      </c>
      <c r="M1550" s="1" t="s">
        <v>208</v>
      </c>
      <c r="N1550">
        <f>SUM(N1538:N1549)</f>
        <v>6.985965651797013</v>
      </c>
    </row>
    <row r="1551" spans="1:14" x14ac:dyDescent="0.25">
      <c r="A1551" s="1" t="s">
        <v>69</v>
      </c>
      <c r="B1551">
        <v>4.7454809999999998</v>
      </c>
      <c r="C1551">
        <f>B1551/((0)+B$14)</f>
        <v>0.13386406205923834</v>
      </c>
      <c r="D1551">
        <v>0.13386406205923834</v>
      </c>
      <c r="M1551" s="1" t="s">
        <v>69</v>
      </c>
      <c r="N1551">
        <v>0.72126951761318525</v>
      </c>
    </row>
    <row r="1552" spans="1:14" x14ac:dyDescent="0.25">
      <c r="A1552" s="1" t="s">
        <v>70</v>
      </c>
      <c r="B1552">
        <v>0.61591799999999997</v>
      </c>
      <c r="C1552">
        <f>B1552/((0)+B$15)</f>
        <v>3.2420149489419937E-2</v>
      </c>
      <c r="D1552">
        <v>3.2420149489419937E-2</v>
      </c>
      <c r="M1552" s="1" t="s">
        <v>209</v>
      </c>
      <c r="N1552">
        <v>0.17468217551050699</v>
      </c>
    </row>
    <row r="1553" spans="1:14" x14ac:dyDescent="0.25">
      <c r="A1553" s="1" t="s">
        <v>71</v>
      </c>
      <c r="B1553">
        <f>(16/(2*B$15))*B1552</f>
        <v>0.2593611959153595</v>
      </c>
      <c r="M1553" s="1" t="s">
        <v>210</v>
      </c>
      <c r="N1553">
        <f>SUM(N1551:N1552)</f>
        <v>0.89595169312369227</v>
      </c>
    </row>
    <row r="1554" spans="1:14" x14ac:dyDescent="0.25">
      <c r="A1554" s="1" t="s">
        <v>72</v>
      </c>
      <c r="B1554">
        <f>(16/(2*B$14))*B1551</f>
        <v>1.0709124964739067</v>
      </c>
      <c r="M1554" s="1" t="s">
        <v>211</v>
      </c>
      <c r="N1554">
        <f>1-(N1551+N1552)</f>
        <v>0.10404830687630773</v>
      </c>
    </row>
    <row r="1555" spans="1:14" x14ac:dyDescent="0.25">
      <c r="A1555" s="1" t="s">
        <v>73</v>
      </c>
      <c r="B1555" s="8">
        <f>SUM(B1539:B1554)</f>
        <v>99.346535942389266</v>
      </c>
      <c r="C1555">
        <f>SUM(C1539:C1552)</f>
        <v>1.3988497718230006</v>
      </c>
      <c r="D1555">
        <f>SUM(D1539:D1552)</f>
        <v>2.4958779337472792</v>
      </c>
    </row>
    <row r="1556" spans="1:14" x14ac:dyDescent="0.25">
      <c r="A1556" s="1"/>
      <c r="C1556">
        <f>(C1551+C1552)/2</f>
        <v>8.3142105774329136E-2</v>
      </c>
      <c r="D1556">
        <f>(D1551+D1552)/2</f>
        <v>8.3142105774329136E-2</v>
      </c>
    </row>
    <row r="1557" spans="1:14" x14ac:dyDescent="0.25">
      <c r="A1557" s="1" t="s">
        <v>111</v>
      </c>
      <c r="C1557">
        <f>C1555-C1556</f>
        <v>1.3157076660486715</v>
      </c>
      <c r="D1557">
        <f>D1555-D1556</f>
        <v>2.4127358279729498</v>
      </c>
    </row>
    <row r="1559" spans="1:14" s="6" customFormat="1" x14ac:dyDescent="0.25">
      <c r="A1559" s="5" t="s">
        <v>185</v>
      </c>
      <c r="M1559" s="5" t="s">
        <v>212</v>
      </c>
    </row>
    <row r="1560" spans="1:14" x14ac:dyDescent="0.25">
      <c r="B1560" s="1" t="s">
        <v>55</v>
      </c>
      <c r="C1560" s="1" t="s">
        <v>110</v>
      </c>
      <c r="D1560" s="1" t="s">
        <v>56</v>
      </c>
      <c r="F1560" s="1" t="s">
        <v>112</v>
      </c>
      <c r="I1560">
        <f>13/D1579</f>
        <v>5.3962364529021407</v>
      </c>
      <c r="M1560" s="1" t="s">
        <v>97</v>
      </c>
      <c r="N1560">
        <v>4.0407174823819891E-2</v>
      </c>
    </row>
    <row r="1561" spans="1:14" x14ac:dyDescent="0.25">
      <c r="A1561" s="1" t="s">
        <v>57</v>
      </c>
      <c r="B1561">
        <v>0.50051840000000003</v>
      </c>
      <c r="C1561">
        <f>B1561/((2*B$16)+B$2)</f>
        <v>8.3304495447963662E-3</v>
      </c>
      <c r="D1561">
        <f>C1561*2</f>
        <v>1.6660899089592732E-2</v>
      </c>
      <c r="F1561" s="1"/>
      <c r="M1561" s="1" t="s">
        <v>98</v>
      </c>
      <c r="N1561">
        <v>1.4873226630325656E-3</v>
      </c>
    </row>
    <row r="1562" spans="1:14" x14ac:dyDescent="0.25">
      <c r="A1562" s="1" t="s">
        <v>58</v>
      </c>
      <c r="B1562">
        <v>3.3969100000000002E-2</v>
      </c>
      <c r="C1562">
        <f>B1562/((2*B$16)+B$3)</f>
        <v>4.2515582367518592E-4</v>
      </c>
      <c r="D1562">
        <f>C1562*2</f>
        <v>8.5031164735037185E-4</v>
      </c>
      <c r="F1562" s="1" t="s">
        <v>113</v>
      </c>
      <c r="I1562" s="2">
        <f>D1574*I1560</f>
        <v>0.1147752907168879</v>
      </c>
      <c r="M1562" s="1" t="s">
        <v>99</v>
      </c>
      <c r="N1562">
        <v>8.7273136138612522E-3</v>
      </c>
    </row>
    <row r="1563" spans="1:14" x14ac:dyDescent="0.25">
      <c r="A1563" s="1" t="s">
        <v>59</v>
      </c>
      <c r="B1563">
        <v>8.0588090000000001E-2</v>
      </c>
      <c r="C1563">
        <f>B1563/((3*B$16)+2*B$4)</f>
        <v>7.9038151842371102E-4</v>
      </c>
      <c r="D1563">
        <f>C1563*3</f>
        <v>2.3711445552711333E-3</v>
      </c>
      <c r="F1563" s="1" t="s">
        <v>114</v>
      </c>
      <c r="I1563" s="2">
        <f>D1573*I1560</f>
        <v>0.71629475232660866</v>
      </c>
      <c r="M1563" s="1" t="s">
        <v>100</v>
      </c>
      <c r="N1563">
        <v>0</v>
      </c>
    </row>
    <row r="1564" spans="1:14" x14ac:dyDescent="0.25">
      <c r="A1564" s="1" t="s">
        <v>60</v>
      </c>
      <c r="B1564">
        <v>0</v>
      </c>
      <c r="C1564">
        <f>B1564/((3*B$16)+2*B$5)</f>
        <v>0</v>
      </c>
      <c r="D1564">
        <f>C1564*3</f>
        <v>0</v>
      </c>
      <c r="F1564" s="1"/>
      <c r="M1564" s="1" t="s">
        <v>101</v>
      </c>
      <c r="N1564">
        <v>4.8730680533403188E-2</v>
      </c>
    </row>
    <row r="1565" spans="1:14" x14ac:dyDescent="0.25">
      <c r="A1565" s="1" t="s">
        <v>61</v>
      </c>
      <c r="B1565">
        <v>0.79246079999999997</v>
      </c>
      <c r="C1565">
        <f>B1565/((B$16)+B$6)</f>
        <v>1.1030298981125774E-2</v>
      </c>
      <c r="D1565">
        <f t="shared" ref="D1565:D1570" si="84">C1565*1</f>
        <v>1.1030298981125774E-2</v>
      </c>
      <c r="F1565" s="1" t="s">
        <v>115</v>
      </c>
      <c r="M1565" s="1" t="s">
        <v>102</v>
      </c>
      <c r="N1565">
        <v>0</v>
      </c>
    </row>
    <row r="1566" spans="1:14" x14ac:dyDescent="0.25">
      <c r="A1566" s="1" t="s">
        <v>62</v>
      </c>
      <c r="B1566">
        <v>0</v>
      </c>
      <c r="C1566">
        <f>B1566/((B$16)+B$7)</f>
        <v>0</v>
      </c>
      <c r="D1566">
        <f t="shared" si="84"/>
        <v>0</v>
      </c>
      <c r="M1566" s="1" t="s">
        <v>103</v>
      </c>
      <c r="N1566">
        <v>1.4221319349693643E-2</v>
      </c>
    </row>
    <row r="1567" spans="1:14" x14ac:dyDescent="0.25">
      <c r="A1567" s="1" t="s">
        <v>63</v>
      </c>
      <c r="B1567">
        <v>8.6193420000000007E-2</v>
      </c>
      <c r="C1567">
        <f>B1567/((B$16)+B$8)</f>
        <v>2.1385822747121874E-3</v>
      </c>
      <c r="D1567">
        <f t="shared" si="84"/>
        <v>2.1385822747121874E-3</v>
      </c>
      <c r="M1567" s="1" t="s">
        <v>104</v>
      </c>
      <c r="N1567">
        <v>4.1010151633153527</v>
      </c>
    </row>
    <row r="1568" spans="1:14" x14ac:dyDescent="0.25">
      <c r="A1568" s="1" t="s">
        <v>64</v>
      </c>
      <c r="B1568">
        <v>52.318040000000003</v>
      </c>
      <c r="C1568">
        <f>B1568/((B$16)+B$9)</f>
        <v>0.93296788344597603</v>
      </c>
      <c r="D1568">
        <f t="shared" si="84"/>
        <v>0.93296788344597603</v>
      </c>
      <c r="M1568" s="1" t="s">
        <v>105</v>
      </c>
      <c r="N1568">
        <v>4.8807446948421346E-2</v>
      </c>
    </row>
    <row r="1569" spans="1:14" x14ac:dyDescent="0.25">
      <c r="A1569" s="1" t="s">
        <v>65</v>
      </c>
      <c r="B1569">
        <v>0.25137300000000001</v>
      </c>
      <c r="C1569">
        <f>B1569/((B$16)+2*B$10)</f>
        <v>4.055776956711144E-3</v>
      </c>
      <c r="D1569">
        <f t="shared" si="84"/>
        <v>4.055776956711144E-3</v>
      </c>
      <c r="M1569" s="1" t="s">
        <v>106</v>
      </c>
      <c r="N1569">
        <v>0</v>
      </c>
    </row>
    <row r="1570" spans="1:14" x14ac:dyDescent="0.25">
      <c r="A1570" s="1" t="s">
        <v>66</v>
      </c>
      <c r="B1570">
        <v>0</v>
      </c>
      <c r="C1570">
        <f>B1570/((B$16)+2*B$11)</f>
        <v>0</v>
      </c>
      <c r="D1570">
        <f t="shared" si="84"/>
        <v>0</v>
      </c>
      <c r="M1570" s="1" t="s">
        <v>107</v>
      </c>
      <c r="N1570">
        <v>3.0796987362009607</v>
      </c>
    </row>
    <row r="1571" spans="1:14" x14ac:dyDescent="0.25">
      <c r="A1571" s="1" t="s">
        <v>67</v>
      </c>
      <c r="B1571">
        <v>38.665469999999999</v>
      </c>
      <c r="C1571">
        <f>B1571/((5*B$16)+(2*B$12))</f>
        <v>0.27240138647203455</v>
      </c>
      <c r="D1571">
        <f>C1571*5</f>
        <v>1.3620069323601727</v>
      </c>
      <c r="M1571" s="1" t="s">
        <v>68</v>
      </c>
      <c r="N1571">
        <v>6.935904048475848E-3</v>
      </c>
    </row>
    <row r="1572" spans="1:14" x14ac:dyDescent="0.25">
      <c r="A1572" s="1" t="s">
        <v>68</v>
      </c>
      <c r="B1572">
        <v>0.15911620000000001</v>
      </c>
      <c r="C1572">
        <f>B1572/((0)+B$13)</f>
        <v>4.9714491032931329E-3</v>
      </c>
      <c r="D1572">
        <f>C1572*0</f>
        <v>0</v>
      </c>
      <c r="M1572" s="1" t="s">
        <v>208</v>
      </c>
      <c r="N1572">
        <f>SUM(N1560:N1571)</f>
        <v>7.3500310614970203</v>
      </c>
    </row>
    <row r="1573" spans="1:14" x14ac:dyDescent="0.25">
      <c r="A1573" s="1" t="s">
        <v>69</v>
      </c>
      <c r="B1573">
        <v>4.705622</v>
      </c>
      <c r="C1573">
        <f>B1573/((0)+B$14)</f>
        <v>0.13273968970380817</v>
      </c>
      <c r="D1573">
        <v>0.13273968970380817</v>
      </c>
      <c r="M1573" s="1" t="s">
        <v>69</v>
      </c>
      <c r="N1573">
        <v>0.71629475232660866</v>
      </c>
    </row>
    <row r="1574" spans="1:14" x14ac:dyDescent="0.25">
      <c r="A1574" s="1" t="s">
        <v>70</v>
      </c>
      <c r="B1574">
        <v>0.4040781</v>
      </c>
      <c r="C1574">
        <f>B1574/((0)+B$15)</f>
        <v>2.1269507316559636E-2</v>
      </c>
      <c r="D1574">
        <v>2.1269507316559636E-2</v>
      </c>
      <c r="M1574" s="1" t="s">
        <v>209</v>
      </c>
      <c r="N1574">
        <v>0.1147752907168879</v>
      </c>
    </row>
    <row r="1575" spans="1:14" x14ac:dyDescent="0.25">
      <c r="A1575" s="1" t="s">
        <v>71</v>
      </c>
      <c r="B1575">
        <f>(16/(2*B$15))*B1574</f>
        <v>0.17015605853247709</v>
      </c>
      <c r="M1575" s="1" t="s">
        <v>210</v>
      </c>
      <c r="N1575">
        <f>SUM(N1573:N1574)</f>
        <v>0.83107004304349652</v>
      </c>
    </row>
    <row r="1576" spans="1:14" x14ac:dyDescent="0.25">
      <c r="A1576" s="1" t="s">
        <v>72</v>
      </c>
      <c r="B1576">
        <f>(16/(2*B$14))*B1573</f>
        <v>1.0619175176304654</v>
      </c>
      <c r="M1576" s="1" t="s">
        <v>211</v>
      </c>
      <c r="N1576">
        <f>1-(N1573+N1574)</f>
        <v>0.16892995695650348</v>
      </c>
    </row>
    <row r="1577" spans="1:14" x14ac:dyDescent="0.25">
      <c r="A1577" s="1" t="s">
        <v>73</v>
      </c>
      <c r="B1577" s="8">
        <f>SUM(B1561:B1576)</f>
        <v>99.229502686162959</v>
      </c>
      <c r="C1577">
        <f>SUM(C1561:C1574)</f>
        <v>1.3911205611411159</v>
      </c>
      <c r="D1577">
        <f>SUM(D1561:D1574)</f>
        <v>2.4860910263312799</v>
      </c>
    </row>
    <row r="1578" spans="1:14" x14ac:dyDescent="0.25">
      <c r="A1578" s="1"/>
      <c r="C1578">
        <f>(C1573+C1574)/2</f>
        <v>7.7004598510183903E-2</v>
      </c>
      <c r="D1578">
        <f>(D1573+D1574)/2</f>
        <v>7.7004598510183903E-2</v>
      </c>
    </row>
    <row r="1579" spans="1:14" x14ac:dyDescent="0.25">
      <c r="A1579" s="1" t="s">
        <v>111</v>
      </c>
      <c r="C1579">
        <f>C1577-C1578</f>
        <v>1.314115962630932</v>
      </c>
      <c r="D1579">
        <f>D1577-D1578</f>
        <v>2.4090864278210962</v>
      </c>
    </row>
    <row r="1581" spans="1:14" s="6" customFormat="1" x14ac:dyDescent="0.25">
      <c r="A1581" s="5" t="s">
        <v>186</v>
      </c>
      <c r="M1581" s="5" t="s">
        <v>212</v>
      </c>
    </row>
    <row r="1582" spans="1:14" x14ac:dyDescent="0.25">
      <c r="B1582" s="1" t="s">
        <v>55</v>
      </c>
      <c r="C1582" s="1" t="s">
        <v>110</v>
      </c>
      <c r="D1582" s="1" t="s">
        <v>56</v>
      </c>
      <c r="F1582" s="1" t="s">
        <v>112</v>
      </c>
      <c r="I1582">
        <f>13/D1601</f>
        <v>5.3173633920929175</v>
      </c>
      <c r="M1582" s="1" t="s">
        <v>97</v>
      </c>
      <c r="N1582">
        <v>4.682237016551731E-2</v>
      </c>
    </row>
    <row r="1583" spans="1:14" x14ac:dyDescent="0.25">
      <c r="A1583" s="1" t="s">
        <v>57</v>
      </c>
      <c r="B1583">
        <v>0.45971960000000001</v>
      </c>
      <c r="C1583">
        <f>B1583/((2*B$16)+B$2)</f>
        <v>7.6514088843766129E-3</v>
      </c>
      <c r="D1583">
        <f>C1583*2</f>
        <v>1.5302817768753226E-2</v>
      </c>
      <c r="F1583" s="1"/>
      <c r="M1583" s="1" t="s">
        <v>98</v>
      </c>
      <c r="N1583">
        <v>2.2575011749036509E-3</v>
      </c>
    </row>
    <row r="1584" spans="1:14" x14ac:dyDescent="0.25">
      <c r="A1584" s="1" t="s">
        <v>58</v>
      </c>
      <c r="B1584">
        <v>5.1860049999999998E-2</v>
      </c>
      <c r="C1584">
        <f>B1584/((2*B$16)+B$3)</f>
        <v>6.4907819970462337E-4</v>
      </c>
      <c r="D1584">
        <f>C1584*2</f>
        <v>1.2981563994092467E-3</v>
      </c>
      <c r="F1584" s="1" t="s">
        <v>113</v>
      </c>
      <c r="I1584" s="2">
        <f>D1596*I1582</f>
        <v>6.8580273114024926E-2</v>
      </c>
      <c r="M1584" s="1" t="s">
        <v>99</v>
      </c>
      <c r="N1584">
        <v>8.350525875345606E-3</v>
      </c>
    </row>
    <row r="1585" spans="1:14" x14ac:dyDescent="0.25">
      <c r="A1585" s="1" t="s">
        <v>59</v>
      </c>
      <c r="B1585">
        <v>8.3064470000000001E-2</v>
      </c>
      <c r="C1585">
        <f>B1585/((3*B$16)+2*B$4)</f>
        <v>8.1466904012318436E-4</v>
      </c>
      <c r="D1585">
        <f>C1585*3</f>
        <v>2.4440071203695531E-3</v>
      </c>
      <c r="F1585" s="1" t="s">
        <v>114</v>
      </c>
      <c r="I1585" s="2">
        <f>D1595*I1582</f>
        <v>0.78979945933276541</v>
      </c>
      <c r="M1585" s="1" t="s">
        <v>100</v>
      </c>
      <c r="N1585">
        <v>4.3892479870662263E-3</v>
      </c>
    </row>
    <row r="1586" spans="1:14" x14ac:dyDescent="0.25">
      <c r="A1586" s="1" t="s">
        <v>60</v>
      </c>
      <c r="B1586">
        <v>8.5961700000000002E-2</v>
      </c>
      <c r="C1586">
        <f>B1586/((3*B$16)+2*B$5)</f>
        <v>5.6557843001796184E-4</v>
      </c>
      <c r="D1586">
        <f>C1586*3</f>
        <v>1.6967352900538854E-3</v>
      </c>
      <c r="F1586" s="1"/>
      <c r="M1586" s="1" t="s">
        <v>101</v>
      </c>
      <c r="N1586">
        <v>3.1794133823051712E-2</v>
      </c>
    </row>
    <row r="1587" spans="1:14" x14ac:dyDescent="0.25">
      <c r="A1587" s="1" t="s">
        <v>61</v>
      </c>
      <c r="B1587">
        <v>0.58523259999999999</v>
      </c>
      <c r="C1587">
        <f>B1587/((B$16)+B$6)</f>
        <v>8.1458799621401939E-3</v>
      </c>
      <c r="D1587">
        <f t="shared" ref="D1587:D1592" si="85">C1587*1</f>
        <v>8.1458799621401939E-3</v>
      </c>
      <c r="F1587" s="1" t="s">
        <v>115</v>
      </c>
      <c r="M1587" s="1" t="s">
        <v>102</v>
      </c>
      <c r="N1587">
        <v>0</v>
      </c>
    </row>
    <row r="1588" spans="1:14" x14ac:dyDescent="0.25">
      <c r="A1588" s="1" t="s">
        <v>62</v>
      </c>
      <c r="B1588">
        <v>0</v>
      </c>
      <c r="C1588">
        <f>B1588/((B$16)+B$7)</f>
        <v>0</v>
      </c>
      <c r="D1588">
        <f t="shared" si="85"/>
        <v>0</v>
      </c>
      <c r="M1588" s="1" t="s">
        <v>103</v>
      </c>
      <c r="N1588">
        <v>1.2662106119060972E-2</v>
      </c>
    </row>
    <row r="1589" spans="1:14" x14ac:dyDescent="0.25">
      <c r="A1589" s="1" t="s">
        <v>63</v>
      </c>
      <c r="B1589">
        <v>7.3388200000000001E-2</v>
      </c>
      <c r="C1589">
        <f>B1589/((B$16)+B$8)</f>
        <v>1.8208664152441444E-3</v>
      </c>
      <c r="D1589">
        <f t="shared" si="85"/>
        <v>1.8208664152441444E-3</v>
      </c>
      <c r="M1589" s="1" t="s">
        <v>104</v>
      </c>
      <c r="N1589">
        <v>3.8502530535627213</v>
      </c>
    </row>
    <row r="1590" spans="1:14" x14ac:dyDescent="0.25">
      <c r="A1590" s="1" t="s">
        <v>64</v>
      </c>
      <c r="B1590">
        <v>52.98359</v>
      </c>
      <c r="C1590">
        <f>B1590/((B$16)+B$9)</f>
        <v>0.9448363856839701</v>
      </c>
      <c r="D1590">
        <f t="shared" si="85"/>
        <v>0.9448363856839701</v>
      </c>
      <c r="M1590" s="1" t="s">
        <v>105</v>
      </c>
      <c r="N1590">
        <v>3.7679548674240761E-2</v>
      </c>
    </row>
    <row r="1591" spans="1:14" x14ac:dyDescent="0.25">
      <c r="A1591" s="1" t="s">
        <v>65</v>
      </c>
      <c r="B1591">
        <v>0.17436209999999999</v>
      </c>
      <c r="C1591">
        <f>B1591/((B$16)+2*B$10)</f>
        <v>2.8132448087255361E-3</v>
      </c>
      <c r="D1591">
        <f t="shared" si="85"/>
        <v>2.8132448087255361E-3</v>
      </c>
      <c r="M1591" s="1" t="s">
        <v>106</v>
      </c>
      <c r="N1591">
        <v>0</v>
      </c>
    </row>
    <row r="1592" spans="1:14" x14ac:dyDescent="0.25">
      <c r="A1592" s="1" t="s">
        <v>66</v>
      </c>
      <c r="B1592">
        <v>0</v>
      </c>
      <c r="C1592">
        <f>B1592/((B$16)+2*B$11)</f>
        <v>0</v>
      </c>
      <c r="D1592">
        <f t="shared" si="85"/>
        <v>0</v>
      </c>
      <c r="M1592" s="1" t="s">
        <v>107</v>
      </c>
      <c r="N1592">
        <v>3.1867879117503253</v>
      </c>
    </row>
    <row r="1593" spans="1:14" x14ac:dyDescent="0.25">
      <c r="A1593" s="1" t="s">
        <v>67</v>
      </c>
      <c r="B1593">
        <v>39.339440000000003</v>
      </c>
      <c r="C1593">
        <f>B1593/((5*B$16)+(2*B$12))</f>
        <v>0.27714956003466179</v>
      </c>
      <c r="D1593">
        <f>C1593*5</f>
        <v>1.385747800173309</v>
      </c>
      <c r="M1593" s="1" t="s">
        <v>68</v>
      </c>
      <c r="N1593">
        <v>2.5997096140009186E-3</v>
      </c>
    </row>
    <row r="1594" spans="1:14" x14ac:dyDescent="0.25">
      <c r="A1594" s="1" t="s">
        <v>68</v>
      </c>
      <c r="B1594">
        <v>5.3840680000000002E-2</v>
      </c>
      <c r="C1594">
        <f>B1594/((0)+B$13)</f>
        <v>1.6822058364056741E-3</v>
      </c>
      <c r="D1594">
        <f>C1594*0</f>
        <v>0</v>
      </c>
      <c r="M1594" s="1" t="s">
        <v>208</v>
      </c>
      <c r="N1594">
        <f>SUM(N1582:N1593)</f>
        <v>7.1835961087462348</v>
      </c>
    </row>
    <row r="1595" spans="1:14" x14ac:dyDescent="0.25">
      <c r="A1595" s="1" t="s">
        <v>69</v>
      </c>
      <c r="B1595">
        <v>5.2654649999999998</v>
      </c>
      <c r="C1595">
        <f>B1595/((0)+B$14)</f>
        <v>0.14853215796897037</v>
      </c>
      <c r="D1595">
        <v>0.14853215796897037</v>
      </c>
      <c r="M1595" s="1" t="s">
        <v>69</v>
      </c>
      <c r="N1595">
        <v>0.78979945933276541</v>
      </c>
    </row>
    <row r="1596" spans="1:14" x14ac:dyDescent="0.25">
      <c r="A1596" s="1" t="s">
        <v>70</v>
      </c>
      <c r="B1596">
        <v>0.2450252</v>
      </c>
      <c r="C1596">
        <f>B1596/((0)+B$15)</f>
        <v>1.2897420781134856E-2</v>
      </c>
      <c r="D1596">
        <v>1.2897420781134856E-2</v>
      </c>
      <c r="M1596" s="1" t="s">
        <v>209</v>
      </c>
      <c r="N1596">
        <v>6.8580273114024926E-2</v>
      </c>
    </row>
    <row r="1597" spans="1:14" x14ac:dyDescent="0.25">
      <c r="A1597" s="1" t="s">
        <v>71</v>
      </c>
      <c r="B1597">
        <f>(16/(2*B$15))*B1596</f>
        <v>0.10317936624907885</v>
      </c>
      <c r="M1597" s="1" t="s">
        <v>210</v>
      </c>
      <c r="N1597">
        <f>SUM(N1595:N1596)</f>
        <v>0.85837973244679033</v>
      </c>
    </row>
    <row r="1598" spans="1:14" x14ac:dyDescent="0.25">
      <c r="A1598" s="1" t="s">
        <v>72</v>
      </c>
      <c r="B1598">
        <f>(16/(2*B$14))*B1595</f>
        <v>1.188257263751763</v>
      </c>
      <c r="M1598" s="1" t="s">
        <v>211</v>
      </c>
      <c r="N1598">
        <f>1-(N1595+N1596)</f>
        <v>0.14162026755320967</v>
      </c>
    </row>
    <row r="1599" spans="1:14" x14ac:dyDescent="0.25">
      <c r="A1599" s="1" t="s">
        <v>73</v>
      </c>
      <c r="B1599" s="8">
        <f>SUM(B1583:B1598)</f>
        <v>100.69238623000085</v>
      </c>
      <c r="C1599">
        <f>SUM(C1583:C1596)</f>
        <v>1.407558456045475</v>
      </c>
      <c r="D1599">
        <f>SUM(D1583:D1596)</f>
        <v>2.5255354723720802</v>
      </c>
    </row>
    <row r="1600" spans="1:14" x14ac:dyDescent="0.25">
      <c r="A1600" s="1"/>
      <c r="C1600">
        <f>(C1595+C1596)/2</f>
        <v>8.0714789375052609E-2</v>
      </c>
      <c r="D1600">
        <f>(D1595+D1596)/2</f>
        <v>8.0714789375052609E-2</v>
      </c>
    </row>
    <row r="1601" spans="1:14" x14ac:dyDescent="0.25">
      <c r="A1601" s="1" t="s">
        <v>111</v>
      </c>
      <c r="C1601">
        <f>C1599-C1600</f>
        <v>1.3268436666704224</v>
      </c>
      <c r="D1601">
        <f>D1599-D1600</f>
        <v>2.4448206829970278</v>
      </c>
    </row>
    <row r="1603" spans="1:14" s="6" customFormat="1" x14ac:dyDescent="0.25">
      <c r="A1603" s="5" t="s">
        <v>187</v>
      </c>
      <c r="M1603" s="5" t="s">
        <v>212</v>
      </c>
    </row>
    <row r="1604" spans="1:14" x14ac:dyDescent="0.25">
      <c r="B1604" s="1" t="s">
        <v>55</v>
      </c>
      <c r="C1604" s="1" t="s">
        <v>110</v>
      </c>
      <c r="D1604" s="1" t="s">
        <v>56</v>
      </c>
      <c r="F1604" s="1" t="s">
        <v>112</v>
      </c>
      <c r="I1604">
        <f>13/D1623</f>
        <v>5.3747070795308183</v>
      </c>
      <c r="M1604" s="1" t="s">
        <v>97</v>
      </c>
      <c r="N1604">
        <v>4.2761998011764474E-2</v>
      </c>
    </row>
    <row r="1605" spans="1:14" x14ac:dyDescent="0.25">
      <c r="A1605" s="1" t="s">
        <v>57</v>
      </c>
      <c r="B1605">
        <v>0.41653839999999998</v>
      </c>
      <c r="C1605">
        <f>B1605/((2*B$16)+B$2)</f>
        <v>6.9327164089675944E-3</v>
      </c>
      <c r="D1605">
        <f>C1605*2</f>
        <v>1.3865432817935189E-2</v>
      </c>
      <c r="F1605" s="1"/>
      <c r="M1605" s="1" t="s">
        <v>98</v>
      </c>
      <c r="N1605">
        <v>2.4257569328229656E-4</v>
      </c>
    </row>
    <row r="1606" spans="1:14" x14ac:dyDescent="0.25">
      <c r="A1606" s="1" t="s">
        <v>58</v>
      </c>
      <c r="B1606">
        <v>2.77706E-3</v>
      </c>
      <c r="C1606">
        <f>B1606/((2*B$16)+B$3)</f>
        <v>3.475756589651806E-5</v>
      </c>
      <c r="D1606">
        <f>C1606*2</f>
        <v>6.9515131793036121E-5</v>
      </c>
      <c r="F1606" s="1" t="s">
        <v>113</v>
      </c>
      <c r="I1606" s="2">
        <f>D1618*I1604</f>
        <v>8.1742397355808655E-2</v>
      </c>
      <c r="M1606" s="1" t="s">
        <v>99</v>
      </c>
      <c r="N1606">
        <v>8.0442520759858721E-3</v>
      </c>
    </row>
    <row r="1607" spans="1:14" x14ac:dyDescent="0.25">
      <c r="A1607" s="1" t="s">
        <v>59</v>
      </c>
      <c r="B1607">
        <v>7.1584129999999996E-2</v>
      </c>
      <c r="C1607">
        <f>B1607/((3*B$16)+2*B$4)</f>
        <v>7.0207363599807766E-4</v>
      </c>
      <c r="D1607">
        <f>C1607*3</f>
        <v>2.106220907994233E-3</v>
      </c>
      <c r="F1607" s="1" t="s">
        <v>114</v>
      </c>
      <c r="I1607" s="2">
        <f>D1617*I1604</f>
        <v>0.82769473212717259</v>
      </c>
      <c r="M1607" s="1" t="s">
        <v>100</v>
      </c>
      <c r="N1607">
        <v>0</v>
      </c>
    </row>
    <row r="1608" spans="1:14" x14ac:dyDescent="0.25">
      <c r="A1608" s="1" t="s">
        <v>60</v>
      </c>
      <c r="B1608">
        <v>0</v>
      </c>
      <c r="C1608">
        <f>B1608/((3*B$16)+2*B$5)</f>
        <v>0</v>
      </c>
      <c r="D1608">
        <f>C1608*3</f>
        <v>0</v>
      </c>
      <c r="F1608" s="1"/>
      <c r="M1608" s="1" t="s">
        <v>101</v>
      </c>
      <c r="N1608">
        <v>2.8845739722167734E-2</v>
      </c>
    </row>
    <row r="1609" spans="1:14" x14ac:dyDescent="0.25">
      <c r="A1609" s="1" t="s">
        <v>61</v>
      </c>
      <c r="B1609">
        <v>0.46835599999999999</v>
      </c>
      <c r="C1609">
        <f>B1609/((B$16)+B$6)</f>
        <v>6.5190690941484336E-3</v>
      </c>
      <c r="D1609">
        <f t="shared" ref="D1609:D1614" si="86">C1609*1</f>
        <v>6.5190690941484336E-3</v>
      </c>
      <c r="F1609" s="1" t="s">
        <v>115</v>
      </c>
      <c r="M1609" s="1" t="s">
        <v>102</v>
      </c>
      <c r="N1609">
        <v>0</v>
      </c>
    </row>
    <row r="1610" spans="1:14" x14ac:dyDescent="0.25">
      <c r="A1610" s="1" t="s">
        <v>62</v>
      </c>
      <c r="B1610">
        <v>0</v>
      </c>
      <c r="C1610">
        <f>B1610/((B$16)+B$7)</f>
        <v>0</v>
      </c>
      <c r="D1610">
        <f t="shared" si="86"/>
        <v>0</v>
      </c>
      <c r="M1610" s="1" t="s">
        <v>103</v>
      </c>
      <c r="N1610">
        <v>1.6943185345234757E-2</v>
      </c>
    </row>
    <row r="1611" spans="1:14" x14ac:dyDescent="0.25">
      <c r="A1611" s="1" t="s">
        <v>63</v>
      </c>
      <c r="B1611">
        <v>0.1030079</v>
      </c>
      <c r="C1611">
        <f>B1611/((B$16)+B$8)</f>
        <v>2.5557736204843192E-3</v>
      </c>
      <c r="D1611">
        <f t="shared" si="86"/>
        <v>2.5557736204843192E-3</v>
      </c>
      <c r="M1611" s="1" t="s">
        <v>104</v>
      </c>
      <c r="N1611">
        <v>3.8804305199196358</v>
      </c>
    </row>
    <row r="1612" spans="1:14" x14ac:dyDescent="0.25">
      <c r="A1612" s="1" t="s">
        <v>64</v>
      </c>
      <c r="B1612">
        <v>52.826189999999997</v>
      </c>
      <c r="C1612">
        <f>B1612/((B$16)+B$9)</f>
        <v>0.94202953082368868</v>
      </c>
      <c r="D1612">
        <f t="shared" si="86"/>
        <v>0.94202953082368868</v>
      </c>
      <c r="M1612" s="1" t="s">
        <v>105</v>
      </c>
      <c r="N1612">
        <v>2.9774313594604689E-2</v>
      </c>
    </row>
    <row r="1613" spans="1:14" x14ac:dyDescent="0.25">
      <c r="A1613" s="1" t="s">
        <v>65</v>
      </c>
      <c r="B1613">
        <v>0.1491403</v>
      </c>
      <c r="C1613">
        <f>B1613/((B$16)+2*B$10)</f>
        <v>2.4063037480436924E-3</v>
      </c>
      <c r="D1613">
        <f t="shared" si="86"/>
        <v>2.4063037480436924E-3</v>
      </c>
      <c r="M1613" s="1" t="s">
        <v>106</v>
      </c>
      <c r="N1613">
        <v>0</v>
      </c>
    </row>
    <row r="1614" spans="1:14" x14ac:dyDescent="0.25">
      <c r="A1614" s="1" t="s">
        <v>66</v>
      </c>
      <c r="B1614">
        <v>0</v>
      </c>
      <c r="C1614">
        <f>B1614/((B$16)+2*B$11)</f>
        <v>0</v>
      </c>
      <c r="D1614">
        <f t="shared" si="86"/>
        <v>0</v>
      </c>
      <c r="M1614" s="1" t="s">
        <v>107</v>
      </c>
      <c r="N1614">
        <v>3.1855442491452943</v>
      </c>
    </row>
    <row r="1615" spans="1:14" x14ac:dyDescent="0.25">
      <c r="A1615" s="1" t="s">
        <v>67</v>
      </c>
      <c r="B1615">
        <v>38.738549999999996</v>
      </c>
      <c r="C1615">
        <f>B1615/((5*B$16)+(2*B$12))</f>
        <v>0.27291624102632744</v>
      </c>
      <c r="D1615">
        <f>C1615*5</f>
        <v>1.3645812051316373</v>
      </c>
      <c r="M1615" s="1" t="s">
        <v>68</v>
      </c>
      <c r="N1615">
        <v>1.1453471594717285E-3</v>
      </c>
    </row>
    <row r="1616" spans="1:14" x14ac:dyDescent="0.25">
      <c r="A1616" s="1" t="s">
        <v>68</v>
      </c>
      <c r="B1616">
        <v>2.5671030000000001E-2</v>
      </c>
      <c r="C1616">
        <f>B1616/((0)+B$13)</f>
        <v>8.0206929950634256E-4</v>
      </c>
      <c r="D1616">
        <f>C1616*0</f>
        <v>0</v>
      </c>
      <c r="M1616" s="1" t="s">
        <v>208</v>
      </c>
      <c r="N1616">
        <f>SUM(N1604:N1615)</f>
        <v>7.1937321806674426</v>
      </c>
    </row>
    <row r="1617" spans="1:14" x14ac:dyDescent="0.25">
      <c r="A1617" s="1" t="s">
        <v>69</v>
      </c>
      <c r="B1617">
        <v>5.4592330000000002</v>
      </c>
      <c r="C1617">
        <f>B1617/((0)+B$14)</f>
        <v>0.15399811001410438</v>
      </c>
      <c r="D1617">
        <v>0.15399811001410438</v>
      </c>
      <c r="M1617" s="1" t="s">
        <v>69</v>
      </c>
      <c r="N1617">
        <v>0.82769473212717259</v>
      </c>
    </row>
    <row r="1618" spans="1:14" x14ac:dyDescent="0.25">
      <c r="A1618" s="1" t="s">
        <v>70</v>
      </c>
      <c r="B1618">
        <v>0.2889352</v>
      </c>
      <c r="C1618">
        <f>B1618/((0)+B$15)</f>
        <v>1.5208716707021791E-2</v>
      </c>
      <c r="D1618">
        <v>1.5208716707021791E-2</v>
      </c>
      <c r="M1618" s="1" t="s">
        <v>209</v>
      </c>
      <c r="N1618">
        <v>8.1742397355808655E-2</v>
      </c>
    </row>
    <row r="1619" spans="1:14" x14ac:dyDescent="0.25">
      <c r="A1619" s="1" t="s">
        <v>71</v>
      </c>
      <c r="B1619">
        <f>(16/(2*B$15))*B1618</f>
        <v>0.12166973365617433</v>
      </c>
      <c r="M1619" s="1" t="s">
        <v>210</v>
      </c>
      <c r="N1619">
        <f>SUM(N1617:N1618)</f>
        <v>0.90943712948298128</v>
      </c>
    </row>
    <row r="1620" spans="1:14" x14ac:dyDescent="0.25">
      <c r="A1620" s="1" t="s">
        <v>72</v>
      </c>
      <c r="B1620">
        <f>(16/(2*B$14))*B1617</f>
        <v>1.231984880112835</v>
      </c>
      <c r="M1620" s="1" t="s">
        <v>211</v>
      </c>
      <c r="N1620">
        <f>1-(N1617+N1618)</f>
        <v>9.0562870517018723E-2</v>
      </c>
    </row>
    <row r="1621" spans="1:14" x14ac:dyDescent="0.25">
      <c r="A1621" s="1" t="s">
        <v>73</v>
      </c>
      <c r="B1621" s="8">
        <f>SUM(B1605:B1620)</f>
        <v>99.903637633768994</v>
      </c>
      <c r="C1621">
        <f>SUM(C1605:C1618)</f>
        <v>1.4041053619441872</v>
      </c>
      <c r="D1621">
        <f>SUM(D1605:D1618)</f>
        <v>2.5033398779968512</v>
      </c>
    </row>
    <row r="1622" spans="1:14" x14ac:dyDescent="0.25">
      <c r="A1622" s="1"/>
      <c r="C1622">
        <f>(C1617+C1618)/2</f>
        <v>8.4603413360563082E-2</v>
      </c>
      <c r="D1622">
        <f>(D1617+D1618)/2</f>
        <v>8.4603413360563082E-2</v>
      </c>
    </row>
    <row r="1623" spans="1:14" x14ac:dyDescent="0.25">
      <c r="A1623" s="1" t="s">
        <v>111</v>
      </c>
      <c r="C1623">
        <f>C1621-C1622</f>
        <v>1.3195019485836241</v>
      </c>
      <c r="D1623">
        <f>D1621-D1622</f>
        <v>2.4187364646362881</v>
      </c>
    </row>
    <row r="1625" spans="1:14" s="6" customFormat="1" x14ac:dyDescent="0.25">
      <c r="A1625" s="5" t="s">
        <v>188</v>
      </c>
      <c r="M1625" s="5" t="s">
        <v>212</v>
      </c>
    </row>
    <row r="1626" spans="1:14" x14ac:dyDescent="0.25">
      <c r="B1626" s="1" t="s">
        <v>55</v>
      </c>
      <c r="C1626" s="1" t="s">
        <v>110</v>
      </c>
      <c r="D1626" s="1" t="s">
        <v>56</v>
      </c>
      <c r="F1626" s="1" t="s">
        <v>112</v>
      </c>
      <c r="I1626">
        <f>13/D1645</f>
        <v>5.3398114308169093</v>
      </c>
      <c r="M1626" s="1" t="s">
        <v>97</v>
      </c>
      <c r="N1626">
        <v>5.6088612505436897E-2</v>
      </c>
    </row>
    <row r="1627" spans="1:14" x14ac:dyDescent="0.25">
      <c r="A1627" s="1" t="s">
        <v>57</v>
      </c>
      <c r="B1627">
        <v>0.52267810000000003</v>
      </c>
      <c r="C1627">
        <f>B1627/((2*B$16)+B$2)</f>
        <v>8.6992676797097365E-3</v>
      </c>
      <c r="D1627">
        <f>C1627*2</f>
        <v>1.7398535359419473E-2</v>
      </c>
      <c r="F1627" s="1"/>
      <c r="M1627" s="1" t="s">
        <v>98</v>
      </c>
      <c r="N1627">
        <v>1.5350837743022727E-3</v>
      </c>
    </row>
    <row r="1628" spans="1:14" x14ac:dyDescent="0.25">
      <c r="A1628" s="1" t="s">
        <v>58</v>
      </c>
      <c r="B1628">
        <v>3.8411059999999997E-2</v>
      </c>
      <c r="C1628">
        <f>B1628/((2*B$16)+B$3)</f>
        <v>4.8075120778993214E-4</v>
      </c>
      <c r="D1628">
        <f>C1628*2</f>
        <v>9.6150241557986429E-4</v>
      </c>
      <c r="F1628" s="1" t="s">
        <v>113</v>
      </c>
      <c r="I1628" s="2">
        <f>D1640*I1626</f>
        <v>0.21942605646861274</v>
      </c>
      <c r="M1628" s="1" t="s">
        <v>99</v>
      </c>
      <c r="N1628">
        <v>2.2867118187512699E-2</v>
      </c>
    </row>
    <row r="1629" spans="1:14" x14ac:dyDescent="0.25">
      <c r="A1629" s="1" t="s">
        <v>59</v>
      </c>
      <c r="B1629">
        <v>0.1873243</v>
      </c>
      <c r="C1629">
        <f>B1629/((3*B$16)+2*B$4)</f>
        <v>1.8372152097370564E-3</v>
      </c>
      <c r="D1629">
        <f>C1629*3</f>
        <v>5.5116456292111692E-3</v>
      </c>
      <c r="F1629" s="1" t="s">
        <v>114</v>
      </c>
      <c r="I1629" s="2">
        <f>D1639*I1626</f>
        <v>0.82350074809112761</v>
      </c>
      <c r="M1629" s="1" t="s">
        <v>100</v>
      </c>
      <c r="N1629">
        <v>3.8729052226060467E-3</v>
      </c>
    </row>
    <row r="1630" spans="1:14" x14ac:dyDescent="0.25">
      <c r="A1630" s="1" t="s">
        <v>60</v>
      </c>
      <c r="B1630">
        <v>8.2562529999999995E-2</v>
      </c>
      <c r="C1630">
        <f>B1630/((3*B$16)+2*B$5)</f>
        <v>5.4321385100237509E-4</v>
      </c>
      <c r="D1630">
        <f>C1630*3</f>
        <v>1.6296415530071252E-3</v>
      </c>
      <c r="F1630" s="1"/>
      <c r="M1630" s="1" t="s">
        <v>101</v>
      </c>
      <c r="N1630">
        <v>3.4893185035660967E-2</v>
      </c>
    </row>
    <row r="1631" spans="1:14" x14ac:dyDescent="0.25">
      <c r="A1631" s="1" t="s">
        <v>61</v>
      </c>
      <c r="B1631">
        <v>0.64939820000000004</v>
      </c>
      <c r="C1631">
        <f>B1631/((B$16)+B$6)</f>
        <v>9.0390039530092985E-3</v>
      </c>
      <c r="D1631">
        <f t="shared" ref="D1631:D1636" si="87">C1631*1</f>
        <v>9.0390039530092985E-3</v>
      </c>
      <c r="F1631" s="1" t="s">
        <v>115</v>
      </c>
      <c r="M1631" s="1" t="s">
        <v>102</v>
      </c>
      <c r="N1631">
        <v>0</v>
      </c>
    </row>
    <row r="1632" spans="1:14" x14ac:dyDescent="0.25">
      <c r="A1632" s="1" t="s">
        <v>62</v>
      </c>
      <c r="B1632">
        <v>0</v>
      </c>
      <c r="C1632">
        <f>B1632/((B$16)+B$7)</f>
        <v>0</v>
      </c>
      <c r="D1632">
        <f t="shared" si="87"/>
        <v>0</v>
      </c>
      <c r="M1632" s="1" t="s">
        <v>103</v>
      </c>
      <c r="N1632">
        <v>3.2547554952482828E-2</v>
      </c>
    </row>
    <row r="1633" spans="1:14" x14ac:dyDescent="0.25">
      <c r="A1633" s="1" t="s">
        <v>63</v>
      </c>
      <c r="B1633">
        <v>0.1781365</v>
      </c>
      <c r="C1633">
        <f>B1633/((B$16)+B$8)</f>
        <v>4.4198218539102819E-3</v>
      </c>
      <c r="D1633">
        <f t="shared" si="87"/>
        <v>4.4198218539102819E-3</v>
      </c>
      <c r="M1633" s="1" t="s">
        <v>104</v>
      </c>
      <c r="N1633">
        <v>3.4422346083507285</v>
      </c>
    </row>
    <row r="1634" spans="1:14" x14ac:dyDescent="0.25">
      <c r="A1634" s="1" t="s">
        <v>64</v>
      </c>
      <c r="B1634">
        <v>51.735050000000001</v>
      </c>
      <c r="C1634">
        <f>B1634/((B$16)+B$9)</f>
        <v>0.92257164256290447</v>
      </c>
      <c r="D1634">
        <f t="shared" si="87"/>
        <v>0.92257164256290447</v>
      </c>
      <c r="M1634" s="1" t="s">
        <v>105</v>
      </c>
      <c r="N1634">
        <v>4.8824590364905641E-2</v>
      </c>
    </row>
    <row r="1635" spans="1:14" x14ac:dyDescent="0.25">
      <c r="A1635" s="1" t="s">
        <v>65</v>
      </c>
      <c r="B1635">
        <v>0.21116480000000001</v>
      </c>
      <c r="C1635">
        <f>B1635/((B$16)+2*B$10)</f>
        <v>3.4070378676648544E-3</v>
      </c>
      <c r="D1635">
        <f t="shared" si="87"/>
        <v>3.4070378676648544E-3</v>
      </c>
      <c r="M1635" s="1" t="s">
        <v>106</v>
      </c>
      <c r="N1635">
        <v>5.7217571359718131E-4</v>
      </c>
    </row>
    <row r="1636" spans="1:14" x14ac:dyDescent="0.25">
      <c r="A1636" s="1" t="s">
        <v>66</v>
      </c>
      <c r="B1636">
        <v>9.6278749999999993E-3</v>
      </c>
      <c r="C1636">
        <f>B1636/((B$16)+2*B$11)</f>
        <v>1.0220348608855345E-4</v>
      </c>
      <c r="D1636">
        <f t="shared" si="87"/>
        <v>1.0220348608855345E-4</v>
      </c>
      <c r="M1636" s="1" t="s">
        <v>107</v>
      </c>
      <c r="N1636">
        <v>3.3209755671579879</v>
      </c>
    </row>
    <row r="1637" spans="1:14" x14ac:dyDescent="0.25">
      <c r="A1637" s="1" t="s">
        <v>67</v>
      </c>
      <c r="B1637">
        <v>38.944789999999998</v>
      </c>
      <c r="C1637">
        <f>B1637/((5*B$16)+(2*B$12))</f>
        <v>0.2743692186300134</v>
      </c>
      <c r="D1637">
        <f>C1637*5</f>
        <v>1.3718460931500669</v>
      </c>
      <c r="M1637" s="1" t="s">
        <v>68</v>
      </c>
      <c r="N1637">
        <v>4.4132087480624515E-3</v>
      </c>
    </row>
    <row r="1638" spans="1:14" x14ac:dyDescent="0.25">
      <c r="A1638" s="1" t="s">
        <v>68</v>
      </c>
      <c r="B1638">
        <v>8.2904190000000003E-2</v>
      </c>
      <c r="C1638">
        <f>B1638/((0)+B$13)</f>
        <v>2.5902702618259077E-3</v>
      </c>
      <c r="D1638">
        <f>C1638*0</f>
        <v>0</v>
      </c>
      <c r="M1638" s="1" t="s">
        <v>208</v>
      </c>
      <c r="N1638">
        <f>SUM(N1626:N1637)</f>
        <v>6.9688246100132831</v>
      </c>
    </row>
    <row r="1639" spans="1:14" x14ac:dyDescent="0.25">
      <c r="A1639" s="1" t="s">
        <v>69</v>
      </c>
      <c r="B1639">
        <v>5.467066</v>
      </c>
      <c r="C1639">
        <f>B1639/((0)+B$14)</f>
        <v>0.15421906911142452</v>
      </c>
      <c r="D1639">
        <v>0.15421906911142452</v>
      </c>
      <c r="M1639" s="1" t="s">
        <v>69</v>
      </c>
      <c r="N1639">
        <v>0.82350074809112761</v>
      </c>
    </row>
    <row r="1640" spans="1:14" x14ac:dyDescent="0.25">
      <c r="A1640" s="1" t="s">
        <v>70</v>
      </c>
      <c r="B1640">
        <v>0.7806748</v>
      </c>
      <c r="C1640">
        <f>B1640/((0)+B$15)</f>
        <v>4.1092472891883357E-2</v>
      </c>
      <c r="D1640">
        <v>4.1092472891883357E-2</v>
      </c>
      <c r="M1640" s="1" t="s">
        <v>209</v>
      </c>
      <c r="N1640">
        <v>0.21942605646861274</v>
      </c>
    </row>
    <row r="1641" spans="1:14" x14ac:dyDescent="0.25">
      <c r="A1641" s="1" t="s">
        <v>71</v>
      </c>
      <c r="B1641">
        <f>(16/(2*B$15))*B1640</f>
        <v>0.32873978313506685</v>
      </c>
      <c r="M1641" s="1" t="s">
        <v>210</v>
      </c>
      <c r="N1641">
        <f>SUM(N1639:N1640)</f>
        <v>1.0429268045597404</v>
      </c>
    </row>
    <row r="1642" spans="1:14" x14ac:dyDescent="0.25">
      <c r="A1642" s="1" t="s">
        <v>72</v>
      </c>
      <c r="B1642">
        <f>(16/(2*B$14))*B1639</f>
        <v>1.2337525528913962</v>
      </c>
      <c r="M1642" s="1" t="s">
        <v>211</v>
      </c>
      <c r="N1642">
        <f>1-(N1639+N1640)</f>
        <v>-4.2926804559740406E-2</v>
      </c>
    </row>
    <row r="1643" spans="1:14" x14ac:dyDescent="0.25">
      <c r="A1643" s="1" t="s">
        <v>73</v>
      </c>
      <c r="B1643" s="8">
        <f>SUM(B1627:B1642)</f>
        <v>100.45228069102646</v>
      </c>
      <c r="C1643">
        <f>SUM(C1627:C1640)</f>
        <v>1.4233711885669638</v>
      </c>
      <c r="D1643">
        <f>SUM(D1627:D1640)</f>
        <v>2.5321986698341696</v>
      </c>
    </row>
    <row r="1644" spans="1:14" x14ac:dyDescent="0.25">
      <c r="A1644" s="1"/>
      <c r="C1644">
        <f>(C1639+C1640)/2</f>
        <v>9.7655771001653943E-2</v>
      </c>
      <c r="D1644">
        <f>(D1639+D1640)/2</f>
        <v>9.7655771001653943E-2</v>
      </c>
    </row>
    <row r="1645" spans="1:14" x14ac:dyDescent="0.25">
      <c r="A1645" s="1" t="s">
        <v>111</v>
      </c>
      <c r="C1645">
        <f>C1643-C1644</f>
        <v>1.3257154175653099</v>
      </c>
      <c r="D1645">
        <f>D1643-D1644</f>
        <v>2.4345428988325155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sqref="A1:A17"/>
    </sheetView>
  </sheetViews>
  <sheetFormatPr defaultRowHeight="15" x14ac:dyDescent="0.25"/>
  <sheetData>
    <row r="1" spans="1:1" x14ac:dyDescent="0.25">
      <c r="A1" s="18"/>
    </row>
    <row r="2" spans="1:1" x14ac:dyDescent="0.25">
      <c r="A2" s="18"/>
    </row>
    <row r="3" spans="1:1" x14ac:dyDescent="0.25">
      <c r="A3" s="18"/>
    </row>
    <row r="4" spans="1:1" x14ac:dyDescent="0.25">
      <c r="A4" s="18"/>
    </row>
    <row r="5" spans="1:1" x14ac:dyDescent="0.25">
      <c r="A5" s="18"/>
    </row>
    <row r="6" spans="1:1" x14ac:dyDescent="0.25">
      <c r="A6" s="18"/>
    </row>
    <row r="7" spans="1:1" x14ac:dyDescent="0.25">
      <c r="A7" s="18"/>
    </row>
    <row r="8" spans="1:1" x14ac:dyDescent="0.25">
      <c r="A8" s="18"/>
    </row>
    <row r="9" spans="1:1" x14ac:dyDescent="0.25">
      <c r="A9" s="18"/>
    </row>
    <row r="10" spans="1:1" x14ac:dyDescent="0.25">
      <c r="A10" s="18"/>
    </row>
    <row r="11" spans="1:1" x14ac:dyDescent="0.25">
      <c r="A11" s="18"/>
    </row>
    <row r="12" spans="1:1" x14ac:dyDescent="0.25">
      <c r="A12" s="18"/>
    </row>
    <row r="13" spans="1:1" x14ac:dyDescent="0.25">
      <c r="A13" s="18"/>
    </row>
    <row r="14" spans="1:1" x14ac:dyDescent="0.25">
      <c r="A14" s="18"/>
    </row>
    <row r="15" spans="1:1" x14ac:dyDescent="0.25">
      <c r="A15" s="18"/>
    </row>
    <row r="16" spans="1:1" x14ac:dyDescent="0.25">
      <c r="A16" s="18"/>
    </row>
    <row r="17" spans="1:1" x14ac:dyDescent="0.25">
      <c r="A17" s="1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B22" sqref="B22:D22"/>
    </sheetView>
  </sheetViews>
  <sheetFormatPr defaultRowHeight="15" x14ac:dyDescent="0.25"/>
  <cols>
    <col min="1" max="1" width="14.7109375" bestFit="1" customWidth="1"/>
    <col min="6" max="6" width="18.85546875" bestFit="1" customWidth="1"/>
  </cols>
  <sheetData>
    <row r="1" spans="1:6" x14ac:dyDescent="0.25">
      <c r="B1" s="1" t="s">
        <v>69</v>
      </c>
      <c r="C1" s="1" t="s">
        <v>70</v>
      </c>
      <c r="D1" s="1" t="s">
        <v>215</v>
      </c>
    </row>
    <row r="2" spans="1:6" x14ac:dyDescent="0.25">
      <c r="A2" s="1" t="s">
        <v>81</v>
      </c>
    </row>
    <row r="3" spans="1:6" x14ac:dyDescent="0.25">
      <c r="A3" t="s">
        <v>216</v>
      </c>
      <c r="B3">
        <v>4.7469830000000002</v>
      </c>
      <c r="C3">
        <v>0.53419000000000005</v>
      </c>
      <c r="D3">
        <v>0.43588945661453748</v>
      </c>
    </row>
    <row r="4" spans="1:6" x14ac:dyDescent="0.25">
      <c r="A4" t="s">
        <v>217</v>
      </c>
      <c r="B4">
        <v>5.1832079999999996</v>
      </c>
      <c r="C4">
        <v>0.67724479999999998</v>
      </c>
      <c r="D4">
        <v>0.50976803617389743</v>
      </c>
    </row>
    <row r="6" spans="1:6" x14ac:dyDescent="0.25">
      <c r="A6" s="1" t="s">
        <v>75</v>
      </c>
    </row>
    <row r="7" spans="1:6" x14ac:dyDescent="0.25">
      <c r="A7" t="s">
        <v>219</v>
      </c>
      <c r="B7">
        <v>4.6746230000000004</v>
      </c>
      <c r="C7">
        <v>0.25180439999999998</v>
      </c>
      <c r="D7">
        <v>0.18242779767482539</v>
      </c>
    </row>
    <row r="9" spans="1:6" x14ac:dyDescent="0.25">
      <c r="A9" s="10" t="s">
        <v>80</v>
      </c>
      <c r="F9" s="11" t="s">
        <v>220</v>
      </c>
    </row>
    <row r="10" spans="1:6" x14ac:dyDescent="0.25">
      <c r="A10" t="s">
        <v>218</v>
      </c>
      <c r="D10">
        <v>0.17182886077475656</v>
      </c>
    </row>
    <row r="12" spans="1:6" x14ac:dyDescent="0.25">
      <c r="A12" s="1" t="s">
        <v>83</v>
      </c>
    </row>
    <row r="13" spans="1:6" x14ac:dyDescent="0.25">
      <c r="A13" t="s">
        <v>221</v>
      </c>
      <c r="B13">
        <v>5.0506970000000004</v>
      </c>
      <c r="C13">
        <v>0.72572329999999996</v>
      </c>
      <c r="D13">
        <v>0.43079596708635437</v>
      </c>
    </row>
    <row r="15" spans="1:6" x14ac:dyDescent="0.25">
      <c r="A15" s="1" t="s">
        <v>85</v>
      </c>
    </row>
    <row r="16" spans="1:6" x14ac:dyDescent="0.25">
      <c r="A16" t="s">
        <v>221</v>
      </c>
      <c r="B16">
        <v>5.3818630000000001</v>
      </c>
      <c r="C16">
        <v>0.62335359999999995</v>
      </c>
      <c r="D16">
        <v>0.46773253024167682</v>
      </c>
    </row>
    <row r="18" spans="1:4" x14ac:dyDescent="0.25">
      <c r="A18" s="1" t="s">
        <v>87</v>
      </c>
    </row>
    <row r="19" spans="1:4" x14ac:dyDescent="0.25">
      <c r="A19" t="s">
        <v>221</v>
      </c>
      <c r="B19">
        <v>5.1053740000000003</v>
      </c>
      <c r="C19">
        <v>0.74515569999999998</v>
      </c>
      <c r="D19">
        <v>0.40831494108151672</v>
      </c>
    </row>
    <row r="21" spans="1:4" x14ac:dyDescent="0.25">
      <c r="A21" s="1" t="s">
        <v>88</v>
      </c>
    </row>
    <row r="22" spans="1:4" x14ac:dyDescent="0.25">
      <c r="A22" t="s">
        <v>216</v>
      </c>
      <c r="B22">
        <v>5.20716</v>
      </c>
      <c r="C22">
        <v>0.5994526</v>
      </c>
      <c r="D22">
        <v>0.137985342206772</v>
      </c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13" workbookViewId="0">
      <selection activeCell="H45" sqref="H45"/>
    </sheetView>
  </sheetViews>
  <sheetFormatPr defaultRowHeight="15" x14ac:dyDescent="0.25"/>
  <cols>
    <col min="1" max="1" width="17.42578125" bestFit="1" customWidth="1"/>
    <col min="3" max="5" width="12" bestFit="1" customWidth="1"/>
  </cols>
  <sheetData>
    <row r="1" spans="1:5" x14ac:dyDescent="0.25">
      <c r="C1" s="1" t="s">
        <v>69</v>
      </c>
      <c r="D1" s="1" t="s">
        <v>215</v>
      </c>
      <c r="E1" s="1" t="s">
        <v>70</v>
      </c>
    </row>
    <row r="2" spans="1:5" x14ac:dyDescent="0.25">
      <c r="A2" s="1" t="s">
        <v>239</v>
      </c>
      <c r="C2">
        <v>0.59581642804940826</v>
      </c>
      <c r="D2">
        <v>0.30888297282487831</v>
      </c>
      <c r="E2">
        <v>9.5300599125713453E-2</v>
      </c>
    </row>
    <row r="3" spans="1:5" x14ac:dyDescent="0.25">
      <c r="A3" s="1" t="s">
        <v>240</v>
      </c>
      <c r="C3">
        <v>0.69638018680149527</v>
      </c>
      <c r="D3">
        <v>0.23362409315146893</v>
      </c>
      <c r="E3">
        <v>6.9995720047035817E-2</v>
      </c>
    </row>
    <row r="4" spans="1:5" x14ac:dyDescent="0.25">
      <c r="A4" s="1" t="s">
        <v>241</v>
      </c>
      <c r="C4">
        <v>0.72438661946879757</v>
      </c>
      <c r="D4">
        <v>7.1940955436094689E-2</v>
      </c>
      <c r="E4">
        <v>0.20367242509510777</v>
      </c>
    </row>
    <row r="5" spans="1:5" x14ac:dyDescent="0.25">
      <c r="A5" s="1" t="s">
        <v>242</v>
      </c>
      <c r="C5">
        <v>0.84460570109646604</v>
      </c>
      <c r="D5">
        <v>4.0040596772969117E-2</v>
      </c>
      <c r="E5">
        <v>0.11535370213056483</v>
      </c>
    </row>
    <row r="6" spans="1:5" x14ac:dyDescent="0.25">
      <c r="A6" s="1" t="s">
        <v>243</v>
      </c>
      <c r="C6">
        <v>0.72628711079984565</v>
      </c>
      <c r="D6">
        <v>0.18219778658255503</v>
      </c>
      <c r="E6">
        <v>9.1515102617599292E-2</v>
      </c>
    </row>
    <row r="7" spans="1:5" x14ac:dyDescent="0.25">
      <c r="A7" s="1" t="s">
        <v>244</v>
      </c>
      <c r="C7">
        <v>0.81748966170740156</v>
      </c>
      <c r="D7">
        <v>6.5393452224401627E-2</v>
      </c>
      <c r="E7">
        <v>0.11711688606819684</v>
      </c>
    </row>
    <row r="8" spans="1:5" x14ac:dyDescent="0.25">
      <c r="A8" s="1" t="s">
        <v>245</v>
      </c>
      <c r="C8">
        <v>0.68959068700742487</v>
      </c>
      <c r="D8">
        <v>0.26508214586804701</v>
      </c>
      <c r="E8">
        <v>4.5327167124528098E-2</v>
      </c>
    </row>
    <row r="9" spans="1:5" x14ac:dyDescent="0.25">
      <c r="A9" s="1" t="s">
        <v>246</v>
      </c>
      <c r="C9">
        <v>0.76840222300201622</v>
      </c>
      <c r="D9">
        <v>2.5574296235073679E-2</v>
      </c>
      <c r="E9">
        <v>0.20602348076291008</v>
      </c>
    </row>
    <row r="10" spans="1:5" x14ac:dyDescent="0.25">
      <c r="A10" s="1" t="s">
        <v>247</v>
      </c>
      <c r="C10">
        <v>0.803279593598896</v>
      </c>
      <c r="D10">
        <v>8.9361563047832271E-2</v>
      </c>
      <c r="E10">
        <v>0.10735884335327173</v>
      </c>
    </row>
    <row r="11" spans="1:5" x14ac:dyDescent="0.25">
      <c r="A11" s="1" t="s">
        <v>248</v>
      </c>
      <c r="C11">
        <v>0.81022400240526726</v>
      </c>
      <c r="D11">
        <v>1.4664244994108899E-2</v>
      </c>
      <c r="E11">
        <v>0.17511175260062384</v>
      </c>
    </row>
    <row r="12" spans="1:5" x14ac:dyDescent="0.25">
      <c r="A12" s="1" t="s">
        <v>249</v>
      </c>
      <c r="C12">
        <v>0.80351716037211796</v>
      </c>
      <c r="D12">
        <v>4.8487308396077622E-2</v>
      </c>
      <c r="E12">
        <v>0.14799553123180442</v>
      </c>
    </row>
    <row r="13" spans="1:5" x14ac:dyDescent="0.25">
      <c r="A13" s="1" t="s">
        <v>250</v>
      </c>
      <c r="C13">
        <v>0.7144668300869379</v>
      </c>
      <c r="D13">
        <v>0.1414305938600755</v>
      </c>
      <c r="E13">
        <v>0.14410257605298665</v>
      </c>
    </row>
    <row r="14" spans="1:5" x14ac:dyDescent="0.25">
      <c r="A14" s="1" t="s">
        <v>251</v>
      </c>
      <c r="C14">
        <v>0.78780495061682332</v>
      </c>
      <c r="D14">
        <v>4.2963633665559331E-2</v>
      </c>
      <c r="E14">
        <v>0.16923141571761732</v>
      </c>
    </row>
    <row r="15" spans="1:5" x14ac:dyDescent="0.25">
      <c r="A15" s="1" t="s">
        <v>252</v>
      </c>
      <c r="C15">
        <v>0.81028642496525105</v>
      </c>
      <c r="D15">
        <v>2.1310901107894908E-2</v>
      </c>
      <c r="E15">
        <v>0.16840267392685399</v>
      </c>
    </row>
    <row r="16" spans="1:5" x14ac:dyDescent="0.25">
      <c r="A16" s="1" t="s">
        <v>253</v>
      </c>
      <c r="C16">
        <v>0.72131076342188227</v>
      </c>
      <c r="D16">
        <v>0.15712267182659378</v>
      </c>
      <c r="E16">
        <v>0.12156656475152391</v>
      </c>
    </row>
    <row r="17" spans="1:5" x14ac:dyDescent="0.25">
      <c r="A17" s="1" t="s">
        <v>254</v>
      </c>
      <c r="C17">
        <v>0.79567672676230061</v>
      </c>
      <c r="D17">
        <v>0.10187227346094763</v>
      </c>
      <c r="E17">
        <v>0.10245099977675175</v>
      </c>
    </row>
    <row r="18" spans="1:5" x14ac:dyDescent="0.25">
      <c r="A18" s="1" t="s">
        <v>255</v>
      </c>
      <c r="C18">
        <v>0.75277852631362197</v>
      </c>
      <c r="D18">
        <v>0.13253693607276318</v>
      </c>
      <c r="E18">
        <v>0.11468453761361487</v>
      </c>
    </row>
    <row r="19" spans="1:5" x14ac:dyDescent="0.25">
      <c r="A19" s="1" t="s">
        <v>256</v>
      </c>
      <c r="C19">
        <v>0.72126951761318525</v>
      </c>
      <c r="D19">
        <v>0.10404830687630773</v>
      </c>
      <c r="E19">
        <v>0.17468217551050699</v>
      </c>
    </row>
    <row r="20" spans="1:5" x14ac:dyDescent="0.25">
      <c r="A20" s="1" t="s">
        <v>257</v>
      </c>
      <c r="C20">
        <v>0.78979945933276541</v>
      </c>
      <c r="D20">
        <v>0.14162026755320967</v>
      </c>
      <c r="E20">
        <v>6.8580273114024926E-2</v>
      </c>
    </row>
    <row r="24" spans="1:5" x14ac:dyDescent="0.25">
      <c r="A24" t="s">
        <v>258</v>
      </c>
      <c r="C24">
        <v>0.77135581469788916</v>
      </c>
      <c r="D24">
        <v>4.6617589325766873E-2</v>
      </c>
      <c r="E24">
        <v>0.18202659597634394</v>
      </c>
    </row>
    <row r="25" spans="1:5" x14ac:dyDescent="0.25">
      <c r="A25" t="s">
        <v>259</v>
      </c>
      <c r="C25">
        <v>0.79221649028703311</v>
      </c>
      <c r="D25">
        <v>0</v>
      </c>
      <c r="E25">
        <v>0.21544755081224493</v>
      </c>
    </row>
    <row r="26" spans="1:5" x14ac:dyDescent="0.25">
      <c r="A26" t="s">
        <v>260</v>
      </c>
      <c r="C26">
        <v>0.72438661946879757</v>
      </c>
      <c r="D26">
        <v>7.1940955436094689E-2</v>
      </c>
      <c r="E26">
        <v>0.20367242509510777</v>
      </c>
    </row>
    <row r="27" spans="1:5" x14ac:dyDescent="0.25">
      <c r="A27" t="s">
        <v>261</v>
      </c>
      <c r="C27">
        <v>0.84460570109646604</v>
      </c>
      <c r="D27">
        <v>4.0040596772969117E-2</v>
      </c>
      <c r="E27">
        <v>0.11535370213056483</v>
      </c>
    </row>
    <row r="28" spans="1:5" x14ac:dyDescent="0.25">
      <c r="A28" t="s">
        <v>262</v>
      </c>
      <c r="C28">
        <v>0.72628711079984565</v>
      </c>
      <c r="D28">
        <v>0.18219778658255503</v>
      </c>
      <c r="E28">
        <v>9.1515102617599292E-2</v>
      </c>
    </row>
    <row r="29" spans="1:5" x14ac:dyDescent="0.25">
      <c r="A29" t="s">
        <v>263</v>
      </c>
      <c r="C29">
        <v>0.81748966170740156</v>
      </c>
      <c r="D29">
        <v>6.5393452224401627E-2</v>
      </c>
      <c r="E29">
        <v>0.11711688606819684</v>
      </c>
    </row>
    <row r="30" spans="1:5" x14ac:dyDescent="0.25">
      <c r="A30" t="s">
        <v>264</v>
      </c>
      <c r="C30">
        <v>0.78606558969408769</v>
      </c>
      <c r="D30">
        <v>6.0142487030619973E-2</v>
      </c>
      <c r="E30">
        <v>0.15379192327529229</v>
      </c>
    </row>
    <row r="31" spans="1:5" x14ac:dyDescent="0.25">
      <c r="A31" t="s">
        <v>265</v>
      </c>
      <c r="C31">
        <v>0.76840222300201622</v>
      </c>
      <c r="D31">
        <v>2.5574296235073679E-2</v>
      </c>
      <c r="E31">
        <v>0.20602348076291008</v>
      </c>
    </row>
    <row r="32" spans="1:5" x14ac:dyDescent="0.25">
      <c r="A32" t="s">
        <v>266</v>
      </c>
      <c r="C32">
        <v>0.84027945551468242</v>
      </c>
      <c r="D32">
        <v>4.7464434815890022E-2</v>
      </c>
      <c r="E32">
        <v>0.11225610966942756</v>
      </c>
    </row>
    <row r="33" spans="1:5" x14ac:dyDescent="0.25">
      <c r="A33" t="s">
        <v>267</v>
      </c>
      <c r="C33">
        <v>0.80866985063485664</v>
      </c>
      <c r="D33">
        <v>6.7455504801066768E-2</v>
      </c>
      <c r="E33">
        <v>0.12387464456407661</v>
      </c>
    </row>
    <row r="34" spans="1:5" x14ac:dyDescent="0.25">
      <c r="A34" t="s">
        <v>268</v>
      </c>
      <c r="C34">
        <v>0.80351716037211796</v>
      </c>
      <c r="D34">
        <v>4.8487308396077622E-2</v>
      </c>
      <c r="E34">
        <v>0.14799553123180442</v>
      </c>
    </row>
    <row r="35" spans="1:5" x14ac:dyDescent="0.25">
      <c r="A35" t="s">
        <v>269</v>
      </c>
      <c r="C35">
        <v>0.7144668300869379</v>
      </c>
      <c r="D35">
        <v>0.1414305938600755</v>
      </c>
      <c r="E35">
        <v>0.14410257605298665</v>
      </c>
    </row>
    <row r="36" spans="1:5" x14ac:dyDescent="0.25">
      <c r="A36" t="s">
        <v>270</v>
      </c>
      <c r="C36">
        <v>0.74436551104349802</v>
      </c>
      <c r="D36">
        <v>0.11169090171573293</v>
      </c>
      <c r="E36">
        <v>0.14394358724076903</v>
      </c>
    </row>
    <row r="37" spans="1:5" x14ac:dyDescent="0.25">
      <c r="A37" t="s">
        <v>271</v>
      </c>
      <c r="C37">
        <v>0.76712831685268501</v>
      </c>
      <c r="D37">
        <v>2.0670980960456165E-2</v>
      </c>
      <c r="E37">
        <v>0.2122007021868588</v>
      </c>
    </row>
    <row r="38" spans="1:5" x14ac:dyDescent="0.25">
      <c r="A38" t="s">
        <v>272</v>
      </c>
      <c r="C38">
        <v>0.74621025398943341</v>
      </c>
      <c r="D38">
        <v>0.15139851052883979</v>
      </c>
      <c r="E38">
        <v>0.10239123548172678</v>
      </c>
    </row>
    <row r="39" spans="1:5" x14ac:dyDescent="0.25">
      <c r="A39" t="s">
        <v>273</v>
      </c>
      <c r="C39">
        <v>0.79567672676230061</v>
      </c>
      <c r="D39">
        <v>0.10187227346094763</v>
      </c>
      <c r="E39">
        <v>0.10245099977675175</v>
      </c>
    </row>
    <row r="40" spans="1:5" x14ac:dyDescent="0.25">
      <c r="A40" t="s">
        <v>274</v>
      </c>
      <c r="C40">
        <v>0.76079477018309793</v>
      </c>
      <c r="D40">
        <v>1.288321821250249E-2</v>
      </c>
      <c r="E40">
        <v>0.22632201160439952</v>
      </c>
    </row>
    <row r="41" spans="1:5" x14ac:dyDescent="0.25">
      <c r="A41" t="s">
        <v>275</v>
      </c>
      <c r="C41">
        <v>0.71629475232660866</v>
      </c>
      <c r="D41">
        <v>0.16892995695650348</v>
      </c>
      <c r="E41">
        <v>0.1147752907168879</v>
      </c>
    </row>
    <row r="42" spans="1:5" x14ac:dyDescent="0.25">
      <c r="A42" t="s">
        <v>276</v>
      </c>
      <c r="C42">
        <v>0.82769473212717259</v>
      </c>
      <c r="D42">
        <v>9.0562870517018723E-2</v>
      </c>
      <c r="E42">
        <v>8.1742397355808655E-2</v>
      </c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"/>
  <sheetViews>
    <sheetView workbookViewId="0">
      <selection activeCell="A2" sqref="A2"/>
    </sheetView>
  </sheetViews>
  <sheetFormatPr defaultRowHeight="15" x14ac:dyDescent="0.25"/>
  <cols>
    <col min="2" max="3" width="10.85546875" customWidth="1"/>
    <col min="4" max="6" width="11.85546875" customWidth="1"/>
    <col min="15" max="20" width="9.28515625" customWidth="1"/>
  </cols>
  <sheetData>
    <row r="1" spans="1:20" x14ac:dyDescent="0.25">
      <c r="A1" s="1" t="s">
        <v>277</v>
      </c>
      <c r="B1" t="s">
        <v>278</v>
      </c>
      <c r="C1" t="s">
        <v>75</v>
      </c>
      <c r="D1" t="s">
        <v>76</v>
      </c>
      <c r="E1" t="s">
        <v>77</v>
      </c>
      <c r="F1" t="s">
        <v>78</v>
      </c>
      <c r="G1" t="s">
        <v>40</v>
      </c>
      <c r="H1" t="s">
        <v>82</v>
      </c>
      <c r="I1" t="s">
        <v>83</v>
      </c>
      <c r="J1" t="s">
        <v>84</v>
      </c>
      <c r="K1" t="s">
        <v>85</v>
      </c>
      <c r="L1" t="s">
        <v>86</v>
      </c>
      <c r="M1" t="s">
        <v>87</v>
      </c>
      <c r="N1" t="s">
        <v>88</v>
      </c>
      <c r="O1" t="s">
        <v>90</v>
      </c>
      <c r="P1" t="s">
        <v>91</v>
      </c>
      <c r="Q1" t="s">
        <v>92</v>
      </c>
      <c r="R1" t="s">
        <v>93</v>
      </c>
      <c r="S1" t="s">
        <v>94</v>
      </c>
      <c r="T1" t="s">
        <v>95</v>
      </c>
    </row>
    <row r="2" spans="1:20" x14ac:dyDescent="0.25">
      <c r="A2" t="s">
        <v>279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2"/>
  <sheetViews>
    <sheetView workbookViewId="0">
      <selection activeCell="H220" sqref="H220:H222"/>
    </sheetView>
  </sheetViews>
  <sheetFormatPr defaultRowHeight="15" x14ac:dyDescent="0.25"/>
  <cols>
    <col min="1" max="1" width="16.7109375" bestFit="1" customWidth="1"/>
    <col min="2" max="2" width="22.42578125" bestFit="1" customWidth="1"/>
    <col min="3" max="3" width="23.85546875" bestFit="1" customWidth="1"/>
    <col min="4" max="4" width="24.140625" bestFit="1" customWidth="1"/>
    <col min="5" max="5" width="23.28515625" bestFit="1" customWidth="1"/>
    <col min="6" max="6" width="23" bestFit="1" customWidth="1"/>
    <col min="7" max="7" width="22.5703125" bestFit="1" customWidth="1"/>
    <col min="8" max="8" width="22.42578125" bestFit="1" customWidth="1"/>
    <col min="9" max="9" width="23.140625" bestFit="1" customWidth="1"/>
    <col min="10" max="10" width="22.5703125" bestFit="1" customWidth="1"/>
    <col min="11" max="11" width="23.5703125" bestFit="1" customWidth="1"/>
    <col min="12" max="12" width="23" bestFit="1" customWidth="1"/>
    <col min="13" max="13" width="23.28515625" bestFit="1" customWidth="1"/>
    <col min="14" max="14" width="24.28515625" bestFit="1" customWidth="1"/>
    <col min="15" max="15" width="23.5703125" bestFit="1" customWidth="1"/>
    <col min="16" max="16" width="16.85546875" bestFit="1" customWidth="1"/>
  </cols>
  <sheetData>
    <row r="1" spans="1:16" x14ac:dyDescent="0.25">
      <c r="A1" t="s">
        <v>0</v>
      </c>
    </row>
    <row r="2" spans="1:16" x14ac:dyDescent="0.25">
      <c r="A2" t="s">
        <v>1</v>
      </c>
    </row>
    <row r="3" spans="1:16" x14ac:dyDescent="0.25">
      <c r="A3" t="s">
        <v>39</v>
      </c>
    </row>
    <row r="4" spans="1:16" x14ac:dyDescent="0.25">
      <c r="A4" s="1" t="s">
        <v>40</v>
      </c>
    </row>
    <row r="5" spans="1:16" x14ac:dyDescent="0.25">
      <c r="A5" t="s">
        <v>3</v>
      </c>
    </row>
    <row r="6" spans="1:16" x14ac:dyDescent="0.25">
      <c r="A6" t="s">
        <v>4</v>
      </c>
    </row>
    <row r="7" spans="1:16" x14ac:dyDescent="0.25">
      <c r="A7" t="s">
        <v>5</v>
      </c>
    </row>
    <row r="9" spans="1:16" x14ac:dyDescent="0.25">
      <c r="A9" t="s">
        <v>20</v>
      </c>
      <c r="B9" t="s">
        <v>6</v>
      </c>
      <c r="C9" t="s">
        <v>7</v>
      </c>
      <c r="D9" t="s">
        <v>8</v>
      </c>
      <c r="E9" t="s">
        <v>9</v>
      </c>
      <c r="F9" t="s">
        <v>38</v>
      </c>
      <c r="G9" t="s">
        <v>10</v>
      </c>
      <c r="H9" t="s">
        <v>11</v>
      </c>
      <c r="I9" t="s">
        <v>12</v>
      </c>
      <c r="J9" t="s">
        <v>13</v>
      </c>
      <c r="K9" t="s">
        <v>14</v>
      </c>
      <c r="L9" t="s">
        <v>15</v>
      </c>
      <c r="M9" t="s">
        <v>16</v>
      </c>
      <c r="N9" t="s">
        <v>17</v>
      </c>
      <c r="O9" t="s">
        <v>18</v>
      </c>
      <c r="P9" t="s">
        <v>19</v>
      </c>
    </row>
    <row r="10" spans="1:16" x14ac:dyDescent="0.25">
      <c r="A10" t="s">
        <v>21</v>
      </c>
      <c r="B10">
        <v>0</v>
      </c>
      <c r="C10">
        <v>0.1733307</v>
      </c>
      <c r="D10">
        <v>6.1489380000000003E-2</v>
      </c>
      <c r="E10">
        <v>9.0562610000000002E-2</v>
      </c>
      <c r="F10">
        <v>4.5152440000000002E-2</v>
      </c>
      <c r="G10">
        <v>39.34496</v>
      </c>
      <c r="H10">
        <v>-4.1358310000000002E-2</v>
      </c>
      <c r="I10">
        <v>0</v>
      </c>
      <c r="J10">
        <v>2.401141E-2</v>
      </c>
      <c r="K10">
        <v>53.21275</v>
      </c>
      <c r="L10">
        <v>-0.1010974</v>
      </c>
      <c r="M10">
        <v>1.120473E-2</v>
      </c>
      <c r="N10">
        <v>-6.6038059999999996E-2</v>
      </c>
      <c r="O10">
        <v>0.40763759999999999</v>
      </c>
      <c r="P10">
        <v>93.162599999999998</v>
      </c>
    </row>
    <row r="11" spans="1:16" x14ac:dyDescent="0.25">
      <c r="A11" t="s">
        <v>22</v>
      </c>
      <c r="B11">
        <v>0</v>
      </c>
      <c r="C11">
        <v>0.2263561</v>
      </c>
      <c r="D11">
        <v>6.5531220000000001E-2</v>
      </c>
      <c r="E11">
        <v>8.4700289999999998E-2</v>
      </c>
      <c r="F11">
        <v>0.2088314</v>
      </c>
      <c r="G11">
        <v>37.772309999999997</v>
      </c>
      <c r="H11">
        <v>0.105506</v>
      </c>
      <c r="I11">
        <v>0</v>
      </c>
      <c r="J11">
        <v>1.7895680000000001E-2</v>
      </c>
      <c r="K11">
        <v>52.053089999999997</v>
      </c>
      <c r="L11">
        <v>2.079516E-2</v>
      </c>
      <c r="M11">
        <v>4.2242109999999999E-2</v>
      </c>
      <c r="N11">
        <v>-8.6015010000000003E-2</v>
      </c>
      <c r="O11">
        <v>0.37757489999999999</v>
      </c>
      <c r="P11">
        <v>90.888819999999996</v>
      </c>
    </row>
    <row r="12" spans="1:16" x14ac:dyDescent="0.25">
      <c r="A12" t="s">
        <v>23</v>
      </c>
      <c r="B12">
        <v>0</v>
      </c>
      <c r="C12">
        <v>0.25002160000000001</v>
      </c>
      <c r="D12">
        <v>5.6397639999999999E-2</v>
      </c>
      <c r="E12">
        <v>5.7717369999999997E-2</v>
      </c>
      <c r="F12">
        <v>0.1924902</v>
      </c>
      <c r="G12">
        <v>40.738860000000003</v>
      </c>
      <c r="H12">
        <v>7.3665609999999998E-3</v>
      </c>
      <c r="I12">
        <v>0</v>
      </c>
      <c r="J12">
        <v>2.5064519999999998E-4</v>
      </c>
      <c r="K12">
        <v>54.232120000000002</v>
      </c>
      <c r="L12">
        <v>-3.2359590000000001E-2</v>
      </c>
      <c r="M12">
        <v>2.40462E-2</v>
      </c>
      <c r="N12">
        <v>-5.0613310000000002E-2</v>
      </c>
      <c r="O12">
        <v>0.55616549999999998</v>
      </c>
      <c r="P12">
        <v>96.03246</v>
      </c>
    </row>
    <row r="13" spans="1:16" x14ac:dyDescent="0.25">
      <c r="A13" t="s">
        <v>24</v>
      </c>
      <c r="B13">
        <v>0</v>
      </c>
      <c r="C13">
        <v>0.23261180000000001</v>
      </c>
      <c r="D13">
        <v>0.40997660000000002</v>
      </c>
      <c r="E13">
        <v>0.14979149999999999</v>
      </c>
      <c r="F13">
        <v>1.044457</v>
      </c>
      <c r="G13">
        <v>39.933929999999997</v>
      </c>
      <c r="H13">
        <v>0.13157550000000001</v>
      </c>
      <c r="I13">
        <v>0</v>
      </c>
      <c r="J13">
        <v>-6.4459890000000001E-3</v>
      </c>
      <c r="K13">
        <v>53.032539999999997</v>
      </c>
      <c r="L13">
        <v>-2.7762269999999999E-2</v>
      </c>
      <c r="M13">
        <v>2.4111239999999999E-2</v>
      </c>
      <c r="N13">
        <v>1.975551E-2</v>
      </c>
      <c r="O13">
        <v>0.544682</v>
      </c>
      <c r="P13">
        <v>95.48921</v>
      </c>
    </row>
    <row r="14" spans="1:16" x14ac:dyDescent="0.25">
      <c r="A14" t="s">
        <v>25</v>
      </c>
      <c r="B14">
        <v>0</v>
      </c>
      <c r="C14">
        <v>0.47471269999999999</v>
      </c>
      <c r="D14">
        <v>7.2883870000000003E-2</v>
      </c>
      <c r="E14">
        <v>2.5327769999999998</v>
      </c>
      <c r="F14">
        <v>5.065804</v>
      </c>
      <c r="G14">
        <v>36.490450000000003</v>
      </c>
      <c r="H14">
        <v>-1.2893360000000001E-3</v>
      </c>
      <c r="I14">
        <v>0</v>
      </c>
      <c r="J14">
        <v>3.6210069999999997E-2</v>
      </c>
      <c r="K14">
        <v>47.89367</v>
      </c>
      <c r="L14">
        <v>8.2390379999999999E-2</v>
      </c>
      <c r="M14">
        <v>6.1072679999999999E-3</v>
      </c>
      <c r="N14">
        <v>-3.8290379999999999E-2</v>
      </c>
      <c r="O14">
        <v>1.9539690000000001</v>
      </c>
      <c r="P14">
        <v>94.569389999999999</v>
      </c>
    </row>
    <row r="15" spans="1:16" x14ac:dyDescent="0.25">
      <c r="A15" t="s">
        <v>26</v>
      </c>
      <c r="B15">
        <v>0</v>
      </c>
      <c r="C15">
        <v>0.31011610000000001</v>
      </c>
      <c r="D15">
        <v>0.12946240000000001</v>
      </c>
      <c r="E15">
        <v>7.3328500000000005E-2</v>
      </c>
      <c r="F15">
        <v>0.20505499999999999</v>
      </c>
      <c r="G15">
        <v>40.279119999999999</v>
      </c>
      <c r="H15">
        <v>8.2785810000000001E-2</v>
      </c>
      <c r="I15">
        <v>0</v>
      </c>
      <c r="J15">
        <v>3.0666550000000001E-2</v>
      </c>
      <c r="K15">
        <v>53.869289999999999</v>
      </c>
      <c r="L15">
        <v>1.8978539999999999E-2</v>
      </c>
      <c r="M15">
        <v>7.687099E-2</v>
      </c>
      <c r="N15">
        <v>-6.2507030000000005E-2</v>
      </c>
      <c r="O15">
        <v>0.53543030000000003</v>
      </c>
      <c r="P15">
        <v>95.548609999999996</v>
      </c>
    </row>
    <row r="18" spans="1:16" x14ac:dyDescent="0.25">
      <c r="A18" t="s">
        <v>0</v>
      </c>
    </row>
    <row r="19" spans="1:16" x14ac:dyDescent="0.25">
      <c r="A19" t="s">
        <v>1</v>
      </c>
    </row>
    <row r="20" spans="1:16" x14ac:dyDescent="0.25">
      <c r="A20" s="1" t="s">
        <v>41</v>
      </c>
    </row>
    <row r="22" spans="1:16" x14ac:dyDescent="0.25">
      <c r="A22" t="s">
        <v>3</v>
      </c>
    </row>
    <row r="23" spans="1:16" x14ac:dyDescent="0.25">
      <c r="A23" t="s">
        <v>4</v>
      </c>
    </row>
    <row r="24" spans="1:16" x14ac:dyDescent="0.25">
      <c r="A24" t="s">
        <v>5</v>
      </c>
    </row>
    <row r="26" spans="1:16" x14ac:dyDescent="0.25">
      <c r="A26" t="s">
        <v>20</v>
      </c>
      <c r="B26" t="s">
        <v>6</v>
      </c>
      <c r="C26" t="s">
        <v>7</v>
      </c>
      <c r="D26" t="s">
        <v>8</v>
      </c>
      <c r="E26" t="s">
        <v>9</v>
      </c>
      <c r="F26" t="s">
        <v>38</v>
      </c>
      <c r="G26" t="s">
        <v>10</v>
      </c>
      <c r="H26" t="s">
        <v>11</v>
      </c>
      <c r="I26" t="s">
        <v>12</v>
      </c>
      <c r="J26" t="s">
        <v>13</v>
      </c>
      <c r="K26" t="s">
        <v>14</v>
      </c>
      <c r="L26" t="s">
        <v>15</v>
      </c>
      <c r="M26" t="s">
        <v>16</v>
      </c>
      <c r="N26" t="s">
        <v>17</v>
      </c>
      <c r="O26" t="s">
        <v>18</v>
      </c>
      <c r="P26" t="s">
        <v>19</v>
      </c>
    </row>
    <row r="27" spans="1:16" x14ac:dyDescent="0.25">
      <c r="A27" t="s">
        <v>21</v>
      </c>
      <c r="B27">
        <v>0</v>
      </c>
      <c r="C27">
        <v>0.1088214</v>
      </c>
      <c r="D27">
        <v>0.16269729999999999</v>
      </c>
      <c r="E27">
        <v>8.9214409999999994E-2</v>
      </c>
      <c r="F27">
        <v>0.51017970000000001</v>
      </c>
      <c r="G27">
        <v>37.99794</v>
      </c>
      <c r="H27">
        <v>0.1447563</v>
      </c>
      <c r="I27">
        <v>0</v>
      </c>
      <c r="J27">
        <v>4.2635050000000001E-2</v>
      </c>
      <c r="K27">
        <v>52.50864</v>
      </c>
      <c r="L27">
        <v>-2.3249760000000001E-2</v>
      </c>
      <c r="M27">
        <v>2.959852E-2</v>
      </c>
      <c r="N27">
        <v>-5.3208510000000001E-2</v>
      </c>
      <c r="O27">
        <v>0.40987780000000001</v>
      </c>
      <c r="P27">
        <v>91.927899999999994</v>
      </c>
    </row>
    <row r="28" spans="1:16" x14ac:dyDescent="0.25">
      <c r="A28" t="s">
        <v>22</v>
      </c>
      <c r="B28">
        <v>0</v>
      </c>
      <c r="C28">
        <v>0.14228399999999999</v>
      </c>
      <c r="D28">
        <v>9.4136150000000002E-2</v>
      </c>
      <c r="E28">
        <v>0.1044339</v>
      </c>
      <c r="F28">
        <v>0.37123329999999999</v>
      </c>
      <c r="G28">
        <v>39.69285</v>
      </c>
      <c r="H28">
        <v>1.6329799999999998E-2</v>
      </c>
      <c r="I28">
        <v>0</v>
      </c>
      <c r="J28">
        <v>5.9652879999999998E-2</v>
      </c>
      <c r="K28">
        <v>53.097369999999998</v>
      </c>
      <c r="L28">
        <v>-5.9986140000000002E-3</v>
      </c>
      <c r="M28">
        <v>1.456345E-2</v>
      </c>
      <c r="N28">
        <v>-2.739929E-2</v>
      </c>
      <c r="O28">
        <v>0.46560489999999999</v>
      </c>
      <c r="P28">
        <v>94.025059999999996</v>
      </c>
    </row>
    <row r="29" spans="1:16" x14ac:dyDescent="0.25">
      <c r="A29" t="s">
        <v>23</v>
      </c>
      <c r="B29">
        <v>0</v>
      </c>
      <c r="C29">
        <v>0.15545829999999999</v>
      </c>
      <c r="D29">
        <v>0.1208415</v>
      </c>
      <c r="E29">
        <v>0.1026331</v>
      </c>
      <c r="F29">
        <v>0.61010249999999999</v>
      </c>
      <c r="G29">
        <v>38.300559999999997</v>
      </c>
      <c r="H29">
        <v>8.6199289999999998E-2</v>
      </c>
      <c r="I29">
        <v>0</v>
      </c>
      <c r="J29">
        <v>1.6329509999999998E-2</v>
      </c>
      <c r="K29">
        <v>52.433169999999997</v>
      </c>
      <c r="L29">
        <v>-2.0319400000000001E-2</v>
      </c>
      <c r="M29">
        <v>-1.6608979999999999E-2</v>
      </c>
      <c r="N29">
        <v>-1.243796E-2</v>
      </c>
      <c r="O29">
        <v>0.46631050000000002</v>
      </c>
      <c r="P29">
        <v>92.242249999999999</v>
      </c>
    </row>
    <row r="30" spans="1:16" x14ac:dyDescent="0.25">
      <c r="A30" t="s">
        <v>24</v>
      </c>
      <c r="B30">
        <v>0</v>
      </c>
      <c r="C30">
        <v>0.23695749999999999</v>
      </c>
      <c r="D30">
        <v>4.7698459999999998E-2</v>
      </c>
      <c r="E30">
        <v>0.13584840000000001</v>
      </c>
      <c r="F30">
        <v>0.44179780000000002</v>
      </c>
      <c r="G30">
        <v>38.632739999999998</v>
      </c>
      <c r="H30">
        <v>4.5638020000000001E-2</v>
      </c>
      <c r="I30">
        <v>0</v>
      </c>
      <c r="J30">
        <v>2.244662E-2</v>
      </c>
      <c r="K30">
        <v>52.729140000000001</v>
      </c>
      <c r="L30">
        <v>4.8530520000000001E-2</v>
      </c>
      <c r="M30">
        <v>-2.6795780000000002E-3</v>
      </c>
      <c r="N30">
        <v>-9.9350450000000007E-2</v>
      </c>
      <c r="O30">
        <v>0.82367369999999995</v>
      </c>
      <c r="P30">
        <v>93.062449999999998</v>
      </c>
    </row>
    <row r="33" spans="1:16" ht="14.45" x14ac:dyDescent="0.3">
      <c r="A33" t="s">
        <v>0</v>
      </c>
    </row>
    <row r="34" spans="1:16" ht="14.45" x14ac:dyDescent="0.3">
      <c r="A34" t="s">
        <v>1</v>
      </c>
    </row>
    <row r="35" spans="1:16" ht="14.45" x14ac:dyDescent="0.3">
      <c r="A35" s="1" t="s">
        <v>42</v>
      </c>
    </row>
    <row r="37" spans="1:16" ht="14.45" x14ac:dyDescent="0.3">
      <c r="A37" t="s">
        <v>3</v>
      </c>
    </row>
    <row r="38" spans="1:16" ht="14.45" x14ac:dyDescent="0.3">
      <c r="A38" t="s">
        <v>4</v>
      </c>
    </row>
    <row r="39" spans="1:16" ht="14.45" x14ac:dyDescent="0.3">
      <c r="A39" t="s">
        <v>5</v>
      </c>
    </row>
    <row r="41" spans="1:16" ht="14.45" x14ac:dyDescent="0.3">
      <c r="A41" t="s">
        <v>20</v>
      </c>
      <c r="B41" t="s">
        <v>6</v>
      </c>
      <c r="C41" t="s">
        <v>7</v>
      </c>
      <c r="D41" t="s">
        <v>8</v>
      </c>
      <c r="E41" t="s">
        <v>9</v>
      </c>
      <c r="F41" t="s">
        <v>38</v>
      </c>
      <c r="G41" t="s">
        <v>10</v>
      </c>
      <c r="H41" t="s">
        <v>11</v>
      </c>
      <c r="I41" t="s">
        <v>12</v>
      </c>
      <c r="J41" t="s">
        <v>13</v>
      </c>
      <c r="K41" t="s">
        <v>14</v>
      </c>
      <c r="L41" t="s">
        <v>15</v>
      </c>
      <c r="M41" t="s">
        <v>16</v>
      </c>
      <c r="N41" t="s">
        <v>17</v>
      </c>
      <c r="O41" t="s">
        <v>18</v>
      </c>
      <c r="P41" t="s">
        <v>19</v>
      </c>
    </row>
    <row r="42" spans="1:16" ht="14.45" x14ac:dyDescent="0.3">
      <c r="A42" t="s">
        <v>21</v>
      </c>
      <c r="B42">
        <v>0</v>
      </c>
      <c r="C42">
        <v>0.20975450000000001</v>
      </c>
      <c r="D42">
        <v>3.3661150000000001E-2</v>
      </c>
      <c r="E42">
        <v>0.15354509999999999</v>
      </c>
      <c r="F42">
        <v>0.52194549999999995</v>
      </c>
      <c r="G42">
        <v>38.032879999999999</v>
      </c>
      <c r="H42">
        <v>0.1202767</v>
      </c>
      <c r="I42">
        <v>0</v>
      </c>
      <c r="J42">
        <v>-1.0072380000000001E-2</v>
      </c>
      <c r="K42">
        <v>53.04889</v>
      </c>
      <c r="L42">
        <v>-7.5428500000000002E-3</v>
      </c>
      <c r="M42">
        <v>-3.965142E-2</v>
      </c>
      <c r="N42">
        <v>-7.4236369999999996E-2</v>
      </c>
      <c r="O42">
        <v>0.59135099999999996</v>
      </c>
      <c r="P42">
        <v>92.580799999999996</v>
      </c>
    </row>
    <row r="46" spans="1:16" ht="14.45" x14ac:dyDescent="0.3">
      <c r="A46" t="s">
        <v>0</v>
      </c>
    </row>
    <row r="47" spans="1:16" x14ac:dyDescent="0.25">
      <c r="A47" t="s">
        <v>1</v>
      </c>
    </row>
    <row r="48" spans="1:16" x14ac:dyDescent="0.25">
      <c r="A48" s="1" t="s">
        <v>43</v>
      </c>
    </row>
    <row r="50" spans="1:16" x14ac:dyDescent="0.25">
      <c r="A50" t="s">
        <v>3</v>
      </c>
    </row>
    <row r="51" spans="1:16" x14ac:dyDescent="0.25">
      <c r="A51" t="s">
        <v>4</v>
      </c>
    </row>
    <row r="52" spans="1:16" x14ac:dyDescent="0.25">
      <c r="A52" t="s">
        <v>5</v>
      </c>
    </row>
    <row r="54" spans="1:16" x14ac:dyDescent="0.25">
      <c r="A54" t="s">
        <v>20</v>
      </c>
      <c r="B54" t="s">
        <v>6</v>
      </c>
      <c r="C54" t="s">
        <v>7</v>
      </c>
      <c r="D54" t="s">
        <v>8</v>
      </c>
      <c r="E54" t="s">
        <v>9</v>
      </c>
      <c r="F54" t="s">
        <v>38</v>
      </c>
      <c r="G54" t="s">
        <v>10</v>
      </c>
      <c r="H54" t="s">
        <v>11</v>
      </c>
      <c r="I54" t="s">
        <v>12</v>
      </c>
      <c r="J54" t="s">
        <v>13</v>
      </c>
      <c r="K54" t="s">
        <v>14</v>
      </c>
      <c r="L54" t="s">
        <v>15</v>
      </c>
      <c r="M54" t="s">
        <v>16</v>
      </c>
      <c r="N54" t="s">
        <v>17</v>
      </c>
      <c r="O54" t="s">
        <v>18</v>
      </c>
      <c r="P54" t="s">
        <v>19</v>
      </c>
    </row>
    <row r="55" spans="1:16" x14ac:dyDescent="0.25">
      <c r="A55" t="s">
        <v>21</v>
      </c>
      <c r="B55">
        <v>0</v>
      </c>
      <c r="C55">
        <v>0.15860460000000001</v>
      </c>
      <c r="D55">
        <v>8.1578310000000001E-2</v>
      </c>
      <c r="E55">
        <v>5.480426E-2</v>
      </c>
      <c r="F55">
        <v>0.28627780000000003</v>
      </c>
      <c r="G55">
        <v>39.331980000000001</v>
      </c>
      <c r="H55">
        <v>7.214806E-2</v>
      </c>
      <c r="I55">
        <v>0</v>
      </c>
      <c r="J55">
        <v>1.4233269999999999E-2</v>
      </c>
      <c r="K55">
        <v>52.651159999999997</v>
      </c>
      <c r="L55">
        <v>7.9853660000000007E-3</v>
      </c>
      <c r="M55">
        <v>8.3263199999999996E-2</v>
      </c>
      <c r="N55">
        <v>-8.5040089999999999E-2</v>
      </c>
      <c r="O55">
        <v>0.88516189999999995</v>
      </c>
      <c r="P55">
        <v>93.542159999999996</v>
      </c>
    </row>
    <row r="56" spans="1:16" x14ac:dyDescent="0.25">
      <c r="A56" t="s">
        <v>22</v>
      </c>
      <c r="B56">
        <v>0</v>
      </c>
      <c r="C56">
        <v>0.24928810000000001</v>
      </c>
      <c r="D56">
        <v>7.400814E-2</v>
      </c>
      <c r="E56">
        <v>0.1355114</v>
      </c>
      <c r="F56">
        <v>0.23949139999999999</v>
      </c>
      <c r="G56">
        <v>38.762689999999999</v>
      </c>
      <c r="H56">
        <v>0.1968106</v>
      </c>
      <c r="I56">
        <v>0</v>
      </c>
      <c r="J56">
        <v>7.467563E-3</v>
      </c>
      <c r="K56">
        <v>52.434370000000001</v>
      </c>
      <c r="L56">
        <v>-3.1636690000000002E-2</v>
      </c>
      <c r="M56">
        <v>5.5976640000000001E-2</v>
      </c>
      <c r="N56">
        <v>-0.109433</v>
      </c>
      <c r="O56">
        <v>0.88327889999999998</v>
      </c>
      <c r="P56">
        <v>92.897819999999996</v>
      </c>
    </row>
    <row r="60" spans="1:16" x14ac:dyDescent="0.25">
      <c r="A60" t="s">
        <v>0</v>
      </c>
    </row>
    <row r="61" spans="1:16" x14ac:dyDescent="0.25">
      <c r="A61" t="s">
        <v>1</v>
      </c>
    </row>
    <row r="62" spans="1:16" x14ac:dyDescent="0.25">
      <c r="A62" s="1" t="s">
        <v>44</v>
      </c>
    </row>
    <row r="64" spans="1:16" x14ac:dyDescent="0.25">
      <c r="A64" t="s">
        <v>3</v>
      </c>
    </row>
    <row r="65" spans="1:16" x14ac:dyDescent="0.25">
      <c r="A65" t="s">
        <v>4</v>
      </c>
    </row>
    <row r="66" spans="1:16" x14ac:dyDescent="0.25">
      <c r="A66" t="s">
        <v>5</v>
      </c>
    </row>
    <row r="68" spans="1:16" x14ac:dyDescent="0.25">
      <c r="A68" t="s">
        <v>20</v>
      </c>
      <c r="B68" t="s">
        <v>6</v>
      </c>
      <c r="C68" t="s">
        <v>7</v>
      </c>
      <c r="D68" t="s">
        <v>8</v>
      </c>
      <c r="E68" t="s">
        <v>9</v>
      </c>
      <c r="F68" t="s">
        <v>38</v>
      </c>
      <c r="G68" t="s">
        <v>10</v>
      </c>
      <c r="H68" t="s">
        <v>11</v>
      </c>
      <c r="I68" t="s">
        <v>12</v>
      </c>
      <c r="J68" t="s">
        <v>13</v>
      </c>
      <c r="K68" t="s">
        <v>14</v>
      </c>
      <c r="L68" t="s">
        <v>15</v>
      </c>
      <c r="M68" t="s">
        <v>16</v>
      </c>
      <c r="N68" t="s">
        <v>17</v>
      </c>
      <c r="O68" t="s">
        <v>18</v>
      </c>
      <c r="P68" t="s">
        <v>19</v>
      </c>
    </row>
    <row r="69" spans="1:16" x14ac:dyDescent="0.25">
      <c r="A69" t="s">
        <v>21</v>
      </c>
      <c r="B69">
        <v>0</v>
      </c>
      <c r="C69">
        <v>0.26217829999999998</v>
      </c>
      <c r="D69">
        <v>9.0460260000000001E-2</v>
      </c>
      <c r="E69">
        <v>5.7721750000000002E-2</v>
      </c>
      <c r="F69">
        <v>0.468889</v>
      </c>
      <c r="G69">
        <v>39.025489999999998</v>
      </c>
      <c r="H69">
        <v>6.9288649999999993E-2</v>
      </c>
      <c r="I69">
        <v>0</v>
      </c>
      <c r="J69">
        <v>-1.244723E-2</v>
      </c>
      <c r="K69">
        <v>52.491410000000002</v>
      </c>
      <c r="L69">
        <v>5.8600939999999997E-2</v>
      </c>
      <c r="M69">
        <v>-4.7401579999999999E-2</v>
      </c>
      <c r="N69">
        <v>-5.8797830000000002E-2</v>
      </c>
      <c r="O69">
        <v>0.54337780000000002</v>
      </c>
      <c r="P69">
        <v>92.948769999999996</v>
      </c>
    </row>
    <row r="70" spans="1:16" x14ac:dyDescent="0.25">
      <c r="A70" t="s">
        <v>22</v>
      </c>
      <c r="B70">
        <v>0</v>
      </c>
      <c r="C70">
        <v>0.15370690000000001</v>
      </c>
      <c r="D70">
        <v>3.6335550000000001E-2</v>
      </c>
      <c r="E70">
        <v>9.6263059999999998E-2</v>
      </c>
      <c r="F70">
        <v>0.44237280000000001</v>
      </c>
      <c r="G70">
        <v>39.335590000000003</v>
      </c>
      <c r="H70">
        <v>2.118447E-2</v>
      </c>
      <c r="I70">
        <v>0</v>
      </c>
      <c r="J70">
        <v>4.434478E-2</v>
      </c>
      <c r="K70">
        <v>52.592500000000001</v>
      </c>
      <c r="L70">
        <v>-2.2747400000000001E-2</v>
      </c>
      <c r="M70">
        <v>-1.370357E-2</v>
      </c>
      <c r="N70">
        <v>-3.2756819999999999E-2</v>
      </c>
      <c r="O70">
        <v>0.83870979999999995</v>
      </c>
      <c r="P70">
        <v>93.491789999999995</v>
      </c>
    </row>
    <row r="71" spans="1:16" x14ac:dyDescent="0.25">
      <c r="A71" t="s">
        <v>23</v>
      </c>
      <c r="B71">
        <v>0</v>
      </c>
      <c r="C71">
        <v>0.15381249999999999</v>
      </c>
      <c r="D71">
        <v>0.1308115</v>
      </c>
      <c r="E71">
        <v>0.1236659</v>
      </c>
      <c r="F71">
        <v>0.42139490000000002</v>
      </c>
      <c r="G71">
        <v>38.070929999999997</v>
      </c>
      <c r="H71">
        <v>1.440749E-2</v>
      </c>
      <c r="I71">
        <v>0</v>
      </c>
      <c r="J71">
        <v>-1.3891250000000001E-2</v>
      </c>
      <c r="K71">
        <v>52.114660000000001</v>
      </c>
      <c r="L71">
        <v>4.8336579999999997E-2</v>
      </c>
      <c r="M71">
        <v>2.7394209999999999E-2</v>
      </c>
      <c r="N71">
        <v>-8.1364720000000001E-2</v>
      </c>
      <c r="O71">
        <v>0.87650839999999997</v>
      </c>
      <c r="P71">
        <v>91.886669999999995</v>
      </c>
    </row>
    <row r="75" spans="1:16" x14ac:dyDescent="0.25">
      <c r="A75" t="s">
        <v>0</v>
      </c>
    </row>
    <row r="76" spans="1:16" x14ac:dyDescent="0.25">
      <c r="A76" t="s">
        <v>1</v>
      </c>
    </row>
    <row r="77" spans="1:16" x14ac:dyDescent="0.25">
      <c r="A77" s="1" t="s">
        <v>45</v>
      </c>
    </row>
    <row r="79" spans="1:16" x14ac:dyDescent="0.25">
      <c r="A79" t="s">
        <v>3</v>
      </c>
    </row>
    <row r="80" spans="1:16" x14ac:dyDescent="0.25">
      <c r="A80" t="s">
        <v>4</v>
      </c>
    </row>
    <row r="81" spans="1:16" x14ac:dyDescent="0.25">
      <c r="A81" t="s">
        <v>5</v>
      </c>
    </row>
    <row r="83" spans="1:16" x14ac:dyDescent="0.25">
      <c r="A83" t="s">
        <v>20</v>
      </c>
      <c r="B83" t="s">
        <v>6</v>
      </c>
      <c r="C83" t="s">
        <v>7</v>
      </c>
      <c r="D83" t="s">
        <v>8</v>
      </c>
      <c r="E83" t="s">
        <v>9</v>
      </c>
      <c r="F83" t="s">
        <v>38</v>
      </c>
      <c r="G83" t="s">
        <v>10</v>
      </c>
      <c r="H83" t="s">
        <v>11</v>
      </c>
      <c r="I83" t="s">
        <v>12</v>
      </c>
      <c r="J83" t="s">
        <v>13</v>
      </c>
      <c r="K83" t="s">
        <v>14</v>
      </c>
      <c r="L83" t="s">
        <v>15</v>
      </c>
      <c r="M83" t="s">
        <v>16</v>
      </c>
      <c r="N83" t="s">
        <v>17</v>
      </c>
      <c r="O83" t="s">
        <v>18</v>
      </c>
      <c r="P83" t="s">
        <v>19</v>
      </c>
    </row>
    <row r="84" spans="1:16" x14ac:dyDescent="0.25">
      <c r="A84" t="s">
        <v>21</v>
      </c>
      <c r="B84">
        <v>0</v>
      </c>
      <c r="C84">
        <v>0.24518380000000001</v>
      </c>
      <c r="D84">
        <v>6.2201260000000001E-2</v>
      </c>
      <c r="E84">
        <v>5.7219159999999998E-2</v>
      </c>
      <c r="F84">
        <v>0.44343519999999997</v>
      </c>
      <c r="G84">
        <v>39.68826</v>
      </c>
      <c r="H84">
        <v>3.0375649999999999E-3</v>
      </c>
      <c r="I84">
        <v>0</v>
      </c>
      <c r="J84">
        <v>1.2934999999999999E-3</v>
      </c>
      <c r="K84">
        <v>53.363410000000002</v>
      </c>
      <c r="L84">
        <v>-1.32468E-2</v>
      </c>
      <c r="M84">
        <v>2.578819E-3</v>
      </c>
      <c r="N84">
        <v>-0.1246203</v>
      </c>
      <c r="O84">
        <v>0.69450889999999998</v>
      </c>
      <c r="P84">
        <v>94.423270000000002</v>
      </c>
    </row>
    <row r="85" spans="1:16" x14ac:dyDescent="0.25">
      <c r="A85" t="s">
        <v>22</v>
      </c>
      <c r="B85">
        <v>0</v>
      </c>
      <c r="C85">
        <v>0.21659610000000001</v>
      </c>
      <c r="D85">
        <v>2.2867660000000001E-2</v>
      </c>
      <c r="E85">
        <v>6.1875369999999999E-2</v>
      </c>
      <c r="F85">
        <v>0.2419173</v>
      </c>
      <c r="G85">
        <v>39.403190000000002</v>
      </c>
      <c r="H85">
        <v>-5.8812669999999999E-3</v>
      </c>
      <c r="I85">
        <v>0</v>
      </c>
      <c r="J85">
        <v>-3.3518770000000003E-2</v>
      </c>
      <c r="K85">
        <v>52.918770000000002</v>
      </c>
      <c r="L85">
        <v>-2.1054590000000001E-2</v>
      </c>
      <c r="M85">
        <v>1.384489E-2</v>
      </c>
      <c r="N85">
        <v>-0.10255450000000001</v>
      </c>
      <c r="O85">
        <v>0.64144559999999995</v>
      </c>
      <c r="P85">
        <v>93.357510000000005</v>
      </c>
    </row>
    <row r="86" spans="1:16" x14ac:dyDescent="0.25">
      <c r="A86" t="s">
        <v>23</v>
      </c>
      <c r="B86">
        <v>0</v>
      </c>
      <c r="C86">
        <v>0.19035089999999999</v>
      </c>
      <c r="D86">
        <v>6.6303979999999998E-2</v>
      </c>
      <c r="E86">
        <v>6.3957849999999997E-2</v>
      </c>
      <c r="F86">
        <v>0.40579009999999999</v>
      </c>
      <c r="G86">
        <v>38.546430000000001</v>
      </c>
      <c r="H86">
        <v>9.4897560000000006E-2</v>
      </c>
      <c r="I86">
        <v>0</v>
      </c>
      <c r="J86">
        <v>2.467155E-2</v>
      </c>
      <c r="K86">
        <v>52.519640000000003</v>
      </c>
      <c r="L86">
        <v>-1.484363E-2</v>
      </c>
      <c r="M86">
        <v>1.9074549999999999E-2</v>
      </c>
      <c r="N86">
        <v>-6.1374690000000003E-2</v>
      </c>
      <c r="O86">
        <v>1.034235</v>
      </c>
      <c r="P86">
        <v>92.889120000000005</v>
      </c>
    </row>
    <row r="87" spans="1:16" x14ac:dyDescent="0.25">
      <c r="A87" t="s">
        <v>24</v>
      </c>
      <c r="B87">
        <v>0</v>
      </c>
      <c r="C87">
        <v>0.20723349999999999</v>
      </c>
      <c r="D87">
        <v>7.330354E-2</v>
      </c>
      <c r="E87">
        <v>9.3727920000000006E-2</v>
      </c>
      <c r="F87">
        <v>0.27610309999999999</v>
      </c>
      <c r="G87">
        <v>38.444490000000002</v>
      </c>
      <c r="H87">
        <v>8.2428899999999999E-2</v>
      </c>
      <c r="I87">
        <v>0</v>
      </c>
      <c r="J87">
        <v>1.3952910000000001E-2</v>
      </c>
      <c r="K87">
        <v>52.784999999999997</v>
      </c>
      <c r="L87">
        <v>-2.0735690000000001E-2</v>
      </c>
      <c r="M87">
        <v>1.148358E-2</v>
      </c>
      <c r="N87">
        <v>-3.537792E-2</v>
      </c>
      <c r="O87">
        <v>0.4650552</v>
      </c>
      <c r="P87">
        <v>92.396659999999997</v>
      </c>
    </row>
    <row r="91" spans="1:16" x14ac:dyDescent="0.25">
      <c r="A91" t="s">
        <v>0</v>
      </c>
    </row>
    <row r="92" spans="1:16" x14ac:dyDescent="0.25">
      <c r="A92" t="s">
        <v>1</v>
      </c>
    </row>
    <row r="93" spans="1:16" x14ac:dyDescent="0.25">
      <c r="A93" s="1" t="s">
        <v>46</v>
      </c>
    </row>
    <row r="95" spans="1:16" x14ac:dyDescent="0.25">
      <c r="A95" t="s">
        <v>3</v>
      </c>
    </row>
    <row r="96" spans="1:16" x14ac:dyDescent="0.25">
      <c r="A96" t="s">
        <v>4</v>
      </c>
    </row>
    <row r="97" spans="1:16" x14ac:dyDescent="0.25">
      <c r="A97" t="s">
        <v>5</v>
      </c>
    </row>
    <row r="99" spans="1:16" x14ac:dyDescent="0.25">
      <c r="A99" t="s">
        <v>20</v>
      </c>
      <c r="B99" t="s">
        <v>6</v>
      </c>
      <c r="C99" t="s">
        <v>7</v>
      </c>
      <c r="D99" t="s">
        <v>8</v>
      </c>
      <c r="E99" t="s">
        <v>9</v>
      </c>
      <c r="F99" t="s">
        <v>38</v>
      </c>
      <c r="G99" t="s">
        <v>10</v>
      </c>
      <c r="H99" t="s">
        <v>11</v>
      </c>
      <c r="I99" t="s">
        <v>12</v>
      </c>
      <c r="J99" t="s">
        <v>13</v>
      </c>
      <c r="K99" t="s">
        <v>14</v>
      </c>
      <c r="L99" t="s">
        <v>15</v>
      </c>
      <c r="M99" t="s">
        <v>16</v>
      </c>
      <c r="N99" t="s">
        <v>17</v>
      </c>
      <c r="O99" t="s">
        <v>18</v>
      </c>
      <c r="P99" t="s">
        <v>19</v>
      </c>
    </row>
    <row r="100" spans="1:16" x14ac:dyDescent="0.25">
      <c r="A100" t="s">
        <v>21</v>
      </c>
      <c r="B100">
        <v>0</v>
      </c>
      <c r="C100">
        <v>0.28186309999999998</v>
      </c>
      <c r="D100">
        <v>7.7080140000000005E-2</v>
      </c>
      <c r="E100">
        <v>4.8173250000000001E-2</v>
      </c>
      <c r="F100">
        <v>0.25890069999999998</v>
      </c>
      <c r="G100">
        <v>39.290390000000002</v>
      </c>
      <c r="H100">
        <v>4.9750099999999998E-2</v>
      </c>
      <c r="I100">
        <v>0</v>
      </c>
      <c r="J100">
        <v>-9.5521660000000008E-3</v>
      </c>
      <c r="K100">
        <v>52.799500000000002</v>
      </c>
      <c r="L100">
        <v>-7.2936429999999997E-2</v>
      </c>
      <c r="M100">
        <v>-4.6552919999999998E-2</v>
      </c>
      <c r="N100">
        <v>-0.16726779999999999</v>
      </c>
      <c r="O100">
        <v>0.61863860000000004</v>
      </c>
      <c r="P100">
        <v>93.127979999999994</v>
      </c>
    </row>
    <row r="101" spans="1:16" x14ac:dyDescent="0.25">
      <c r="A101" t="s">
        <v>22</v>
      </c>
      <c r="B101">
        <v>0</v>
      </c>
      <c r="C101">
        <v>0.26651380000000002</v>
      </c>
      <c r="D101">
        <v>1.730246E-3</v>
      </c>
      <c r="E101">
        <v>1.8378019999999999E-3</v>
      </c>
      <c r="F101">
        <v>0.18952459999999999</v>
      </c>
      <c r="G101">
        <v>39.87359</v>
      </c>
      <c r="H101">
        <v>-2.0506389999999999E-2</v>
      </c>
      <c r="I101">
        <v>0</v>
      </c>
      <c r="J101">
        <v>3.087195E-3</v>
      </c>
      <c r="K101">
        <v>53.397460000000002</v>
      </c>
      <c r="L101">
        <v>-1.6105129999999999E-2</v>
      </c>
      <c r="M101">
        <v>0.1115294</v>
      </c>
      <c r="N101">
        <v>-8.6322389999999999E-2</v>
      </c>
      <c r="O101">
        <v>0.54778190000000004</v>
      </c>
      <c r="P101">
        <v>94.270120000000006</v>
      </c>
    </row>
    <row r="102" spans="1:16" x14ac:dyDescent="0.25">
      <c r="A102" t="s">
        <v>23</v>
      </c>
      <c r="B102">
        <v>0</v>
      </c>
      <c r="C102">
        <v>0.23967060000000001</v>
      </c>
      <c r="D102">
        <v>3.5812030000000002E-2</v>
      </c>
      <c r="E102">
        <v>6.1915369999999997E-2</v>
      </c>
      <c r="F102">
        <v>0.2348431</v>
      </c>
      <c r="G102">
        <v>39.518619999999999</v>
      </c>
      <c r="H102">
        <v>5.236383E-2</v>
      </c>
      <c r="I102">
        <v>0</v>
      </c>
      <c r="J102">
        <v>-1.253542E-2</v>
      </c>
      <c r="K102">
        <v>52.971780000000003</v>
      </c>
      <c r="L102">
        <v>-5.3988889999999998E-2</v>
      </c>
      <c r="M102">
        <v>4.405009E-2</v>
      </c>
      <c r="N102">
        <v>-6.3809569999999996E-2</v>
      </c>
      <c r="O102">
        <v>0.56982730000000004</v>
      </c>
      <c r="P102">
        <v>93.59854</v>
      </c>
    </row>
    <row r="103" spans="1:16" x14ac:dyDescent="0.25">
      <c r="A103" t="s">
        <v>24</v>
      </c>
      <c r="B103">
        <v>0</v>
      </c>
      <c r="C103">
        <v>0.15841659999999999</v>
      </c>
      <c r="D103">
        <v>5.8175749999999998E-2</v>
      </c>
      <c r="E103">
        <v>2.4133390000000001E-2</v>
      </c>
      <c r="F103">
        <v>0.1866478</v>
      </c>
      <c r="G103">
        <v>40.228140000000003</v>
      </c>
      <c r="H103">
        <v>7.9326530000000006E-2</v>
      </c>
      <c r="I103">
        <v>0</v>
      </c>
      <c r="J103">
        <v>-3.0065399999999998E-3</v>
      </c>
      <c r="K103">
        <v>53.580509999999997</v>
      </c>
      <c r="L103">
        <v>-5.9230890000000001E-2</v>
      </c>
      <c r="M103">
        <v>8.3437220000000006E-2</v>
      </c>
      <c r="N103">
        <v>-0.134797</v>
      </c>
      <c r="O103">
        <v>0.5647394</v>
      </c>
      <c r="P103">
        <v>94.766490000000005</v>
      </c>
    </row>
    <row r="107" spans="1:16" x14ac:dyDescent="0.25">
      <c r="A107" t="s">
        <v>0</v>
      </c>
    </row>
    <row r="108" spans="1:16" x14ac:dyDescent="0.25">
      <c r="A108" t="s">
        <v>1</v>
      </c>
    </row>
    <row r="109" spans="1:16" x14ac:dyDescent="0.25">
      <c r="A109" s="1" t="s">
        <v>47</v>
      </c>
    </row>
    <row r="111" spans="1:16" x14ac:dyDescent="0.25">
      <c r="A111" t="s">
        <v>3</v>
      </c>
    </row>
    <row r="112" spans="1:16" x14ac:dyDescent="0.25">
      <c r="A112" t="s">
        <v>4</v>
      </c>
    </row>
    <row r="113" spans="1:16" x14ac:dyDescent="0.25">
      <c r="A113" t="s">
        <v>5</v>
      </c>
    </row>
    <row r="115" spans="1:16" x14ac:dyDescent="0.25">
      <c r="A115" t="s">
        <v>20</v>
      </c>
      <c r="B115" t="s">
        <v>6</v>
      </c>
      <c r="C115" t="s">
        <v>7</v>
      </c>
      <c r="D115" t="s">
        <v>8</v>
      </c>
      <c r="E115" t="s">
        <v>9</v>
      </c>
      <c r="F115" t="s">
        <v>38</v>
      </c>
      <c r="G115" t="s">
        <v>10</v>
      </c>
      <c r="H115" t="s">
        <v>11</v>
      </c>
      <c r="I115" t="s">
        <v>12</v>
      </c>
      <c r="J115" t="s">
        <v>13</v>
      </c>
      <c r="K115" t="s">
        <v>14</v>
      </c>
      <c r="L115" t="s">
        <v>15</v>
      </c>
      <c r="M115" t="s">
        <v>16</v>
      </c>
      <c r="N115" t="s">
        <v>17</v>
      </c>
      <c r="O115" t="s">
        <v>18</v>
      </c>
      <c r="P115" t="s">
        <v>19</v>
      </c>
    </row>
    <row r="116" spans="1:16" x14ac:dyDescent="0.25">
      <c r="A116" t="s">
        <v>21</v>
      </c>
      <c r="B116">
        <v>0</v>
      </c>
      <c r="C116">
        <v>0.223606</v>
      </c>
      <c r="D116">
        <v>3.6329689999999998E-2</v>
      </c>
      <c r="E116">
        <v>4.7481879999999997E-2</v>
      </c>
      <c r="F116">
        <v>0.39972560000000001</v>
      </c>
      <c r="G116">
        <v>38.7029</v>
      </c>
      <c r="H116">
        <v>9.5531149999999995E-2</v>
      </c>
      <c r="I116">
        <v>0</v>
      </c>
      <c r="J116">
        <v>8.227916E-3</v>
      </c>
      <c r="K116">
        <v>52.555520000000001</v>
      </c>
      <c r="L116">
        <v>-4.093074E-2</v>
      </c>
      <c r="M116">
        <v>4.65338E-2</v>
      </c>
      <c r="N116">
        <v>-3.404824E-2</v>
      </c>
      <c r="O116">
        <v>0.54700260000000001</v>
      </c>
      <c r="P116">
        <v>92.587879999999998</v>
      </c>
    </row>
    <row r="117" spans="1:16" x14ac:dyDescent="0.25">
      <c r="A117" t="s">
        <v>22</v>
      </c>
      <c r="B117">
        <v>0</v>
      </c>
      <c r="C117">
        <v>0.18465980000000001</v>
      </c>
      <c r="D117">
        <v>6.4479610000000007E-2</v>
      </c>
      <c r="E117">
        <v>1.810206E-2</v>
      </c>
      <c r="F117">
        <v>0.3244435</v>
      </c>
      <c r="G117">
        <v>38.954329999999999</v>
      </c>
      <c r="H117">
        <v>5.3748240000000003E-2</v>
      </c>
      <c r="I117">
        <v>0</v>
      </c>
      <c r="J117">
        <v>1.810734E-2</v>
      </c>
      <c r="K117">
        <v>52.517569999999999</v>
      </c>
      <c r="L117">
        <v>4.9889749999999997E-3</v>
      </c>
      <c r="M117">
        <v>7.8278440000000005E-2</v>
      </c>
      <c r="N117">
        <v>-5.1314400000000003E-2</v>
      </c>
      <c r="O117">
        <v>0.58678909999999995</v>
      </c>
      <c r="P117">
        <v>92.754199999999997</v>
      </c>
    </row>
    <row r="118" spans="1:16" x14ac:dyDescent="0.25">
      <c r="A118" t="s">
        <v>23</v>
      </c>
      <c r="B118">
        <v>0</v>
      </c>
      <c r="C118">
        <v>0.1776025</v>
      </c>
      <c r="D118">
        <v>9.0977509999999998E-2</v>
      </c>
      <c r="E118">
        <v>7.6929349999999994E-2</v>
      </c>
      <c r="F118">
        <v>0.43007220000000002</v>
      </c>
      <c r="G118">
        <v>38.64461</v>
      </c>
      <c r="H118">
        <v>0.1454857</v>
      </c>
      <c r="I118">
        <v>0</v>
      </c>
      <c r="J118">
        <v>-3.499447E-2</v>
      </c>
      <c r="K118">
        <v>52.095570000000002</v>
      </c>
      <c r="L118">
        <v>-2.0298389999999999E-2</v>
      </c>
      <c r="M118">
        <v>3.660646E-2</v>
      </c>
      <c r="N118">
        <v>-6.4447270000000001E-2</v>
      </c>
      <c r="O118">
        <v>0.62136009999999997</v>
      </c>
      <c r="P118">
        <v>92.199470000000005</v>
      </c>
    </row>
    <row r="125" spans="1:16" x14ac:dyDescent="0.25">
      <c r="A125" t="s">
        <v>0</v>
      </c>
    </row>
    <row r="126" spans="1:16" x14ac:dyDescent="0.25">
      <c r="A126" t="s">
        <v>1</v>
      </c>
    </row>
    <row r="127" spans="1:16" x14ac:dyDescent="0.25">
      <c r="A127" s="1" t="s">
        <v>48</v>
      </c>
    </row>
    <row r="129" spans="1:16" x14ac:dyDescent="0.25">
      <c r="A129" t="s">
        <v>3</v>
      </c>
    </row>
    <row r="130" spans="1:16" x14ac:dyDescent="0.25">
      <c r="A130" t="s">
        <v>4</v>
      </c>
    </row>
    <row r="131" spans="1:16" x14ac:dyDescent="0.25">
      <c r="A131" t="s">
        <v>5</v>
      </c>
    </row>
    <row r="133" spans="1:16" x14ac:dyDescent="0.25">
      <c r="A133" t="s">
        <v>20</v>
      </c>
      <c r="B133" t="s">
        <v>6</v>
      </c>
      <c r="C133" t="s">
        <v>7</v>
      </c>
      <c r="D133" t="s">
        <v>8</v>
      </c>
      <c r="E133" t="s">
        <v>9</v>
      </c>
      <c r="F133" t="s">
        <v>38</v>
      </c>
      <c r="G133" t="s">
        <v>10</v>
      </c>
      <c r="H133" t="s">
        <v>11</v>
      </c>
      <c r="I133" t="s">
        <v>12</v>
      </c>
      <c r="J133" t="s">
        <v>13</v>
      </c>
      <c r="K133" t="s">
        <v>14</v>
      </c>
      <c r="L133" t="s">
        <v>15</v>
      </c>
      <c r="M133" t="s">
        <v>16</v>
      </c>
      <c r="N133" t="s">
        <v>17</v>
      </c>
      <c r="O133" t="s">
        <v>18</v>
      </c>
      <c r="P133" t="s">
        <v>19</v>
      </c>
    </row>
    <row r="134" spans="1:16" x14ac:dyDescent="0.25">
      <c r="A134" t="s">
        <v>21</v>
      </c>
      <c r="B134">
        <v>0</v>
      </c>
      <c r="C134">
        <v>0.19611880000000001</v>
      </c>
      <c r="D134">
        <v>8.0061740000000006E-2</v>
      </c>
      <c r="E134">
        <v>8.9292259999999998E-2</v>
      </c>
      <c r="F134">
        <v>0.40018880000000001</v>
      </c>
      <c r="G134">
        <v>37.43385</v>
      </c>
      <c r="H134">
        <v>6.3656870000000004E-2</v>
      </c>
      <c r="I134">
        <v>0</v>
      </c>
      <c r="J134">
        <v>-1.378442E-2</v>
      </c>
      <c r="K134">
        <v>51.427639999999997</v>
      </c>
      <c r="L134">
        <v>-2.3121599999999999E-2</v>
      </c>
      <c r="M134">
        <v>1.002488E-2</v>
      </c>
      <c r="N134">
        <v>-4.1608350000000002E-2</v>
      </c>
      <c r="O134">
        <v>0.49317319999999998</v>
      </c>
      <c r="P134">
        <v>90.115489999999994</v>
      </c>
    </row>
    <row r="138" spans="1:16" x14ac:dyDescent="0.25">
      <c r="A138" t="s">
        <v>0</v>
      </c>
    </row>
    <row r="139" spans="1:16" x14ac:dyDescent="0.25">
      <c r="A139" t="s">
        <v>1</v>
      </c>
    </row>
    <row r="140" spans="1:16" x14ac:dyDescent="0.25">
      <c r="A140" s="1" t="s">
        <v>49</v>
      </c>
    </row>
    <row r="142" spans="1:16" x14ac:dyDescent="0.25">
      <c r="A142" t="s">
        <v>3</v>
      </c>
    </row>
    <row r="143" spans="1:16" x14ac:dyDescent="0.25">
      <c r="A143" t="s">
        <v>4</v>
      </c>
    </row>
    <row r="144" spans="1:16" x14ac:dyDescent="0.25">
      <c r="A144" t="s">
        <v>5</v>
      </c>
    </row>
    <row r="146" spans="1:16" x14ac:dyDescent="0.25">
      <c r="A146" t="s">
        <v>20</v>
      </c>
      <c r="B146" t="s">
        <v>6</v>
      </c>
      <c r="C146" t="s">
        <v>7</v>
      </c>
      <c r="D146" t="s">
        <v>8</v>
      </c>
      <c r="E146" t="s">
        <v>9</v>
      </c>
      <c r="F146" t="s">
        <v>38</v>
      </c>
      <c r="G146" t="s">
        <v>10</v>
      </c>
      <c r="H146" t="s">
        <v>11</v>
      </c>
      <c r="I146" t="s">
        <v>12</v>
      </c>
      <c r="J146" t="s">
        <v>13</v>
      </c>
      <c r="K146" t="s">
        <v>14</v>
      </c>
      <c r="L146" t="s">
        <v>15</v>
      </c>
      <c r="M146" t="s">
        <v>16</v>
      </c>
      <c r="N146" t="s">
        <v>17</v>
      </c>
      <c r="O146" t="s">
        <v>18</v>
      </c>
      <c r="P146" t="s">
        <v>19</v>
      </c>
    </row>
    <row r="147" spans="1:16" x14ac:dyDescent="0.25">
      <c r="A147" t="s">
        <v>21</v>
      </c>
      <c r="B147">
        <v>0</v>
      </c>
      <c r="C147">
        <v>0.1943213</v>
      </c>
      <c r="D147">
        <v>9.3167420000000001E-2</v>
      </c>
      <c r="E147">
        <v>4.938464E-2</v>
      </c>
      <c r="F147">
        <v>0.41701559999999999</v>
      </c>
      <c r="G147">
        <v>38.883400000000002</v>
      </c>
      <c r="H147">
        <v>2.247273E-2</v>
      </c>
      <c r="I147">
        <v>0</v>
      </c>
      <c r="J147">
        <v>6.4286389999999999E-3</v>
      </c>
      <c r="K147">
        <v>52.58164</v>
      </c>
      <c r="L147">
        <v>-3.9054360000000003E-2</v>
      </c>
      <c r="M147">
        <v>1.8698650000000001E-2</v>
      </c>
      <c r="N147">
        <v>-8.8049669999999997E-2</v>
      </c>
      <c r="O147">
        <v>0.71181470000000002</v>
      </c>
      <c r="P147">
        <v>92.851240000000004</v>
      </c>
    </row>
    <row r="148" spans="1:16" x14ac:dyDescent="0.25">
      <c r="A148" t="s">
        <v>22</v>
      </c>
      <c r="B148">
        <v>0</v>
      </c>
      <c r="C148">
        <v>0.1679879</v>
      </c>
      <c r="D148">
        <v>4.6958970000000003E-2</v>
      </c>
      <c r="E148">
        <v>6.6761749999999995E-2</v>
      </c>
      <c r="F148">
        <v>0.42726969999999997</v>
      </c>
      <c r="G148">
        <v>38.733150000000002</v>
      </c>
      <c r="H148">
        <v>1.251539E-2</v>
      </c>
      <c r="I148">
        <v>0</v>
      </c>
      <c r="J148">
        <v>2.2650110000000001E-2</v>
      </c>
      <c r="K148">
        <v>52.358280000000001</v>
      </c>
      <c r="L148">
        <v>-4.8419209999999997E-2</v>
      </c>
      <c r="M148">
        <v>1.0925870000000001E-2</v>
      </c>
      <c r="N148">
        <v>-7.9724089999999997E-2</v>
      </c>
      <c r="O148">
        <v>1.006078</v>
      </c>
      <c r="P148">
        <v>92.724429999999998</v>
      </c>
    </row>
    <row r="149" spans="1:16" x14ac:dyDescent="0.25">
      <c r="A149" t="s">
        <v>23</v>
      </c>
      <c r="B149">
        <v>0</v>
      </c>
      <c r="C149">
        <v>0.17831250000000001</v>
      </c>
      <c r="D149">
        <v>7.3107619999999998E-2</v>
      </c>
      <c r="E149">
        <v>0.1122923</v>
      </c>
      <c r="F149">
        <v>0.77883020000000003</v>
      </c>
      <c r="G149">
        <v>37.565399999999997</v>
      </c>
      <c r="H149">
        <v>0.39936090000000002</v>
      </c>
      <c r="I149">
        <v>0</v>
      </c>
      <c r="J149">
        <v>2.58859E-2</v>
      </c>
      <c r="K149">
        <v>51.463180000000001</v>
      </c>
      <c r="L149">
        <v>-2.2162270000000001E-2</v>
      </c>
      <c r="M149">
        <v>1.9217689999999999E-2</v>
      </c>
      <c r="N149">
        <v>-1.3775549999999999E-2</v>
      </c>
      <c r="O149">
        <v>1.001171</v>
      </c>
      <c r="P149">
        <v>91.580820000000003</v>
      </c>
    </row>
    <row r="153" spans="1:16" x14ac:dyDescent="0.25">
      <c r="A153" t="s">
        <v>0</v>
      </c>
    </row>
    <row r="154" spans="1:16" x14ac:dyDescent="0.25">
      <c r="A154" t="s">
        <v>1</v>
      </c>
    </row>
    <row r="155" spans="1:16" x14ac:dyDescent="0.25">
      <c r="A155" s="1" t="s">
        <v>50</v>
      </c>
    </row>
    <row r="157" spans="1:16" x14ac:dyDescent="0.25">
      <c r="A157" t="s">
        <v>3</v>
      </c>
    </row>
    <row r="158" spans="1:16" x14ac:dyDescent="0.25">
      <c r="A158" t="s">
        <v>4</v>
      </c>
    </row>
    <row r="159" spans="1:16" x14ac:dyDescent="0.25">
      <c r="A159" t="s">
        <v>5</v>
      </c>
    </row>
    <row r="161" spans="1:16" x14ac:dyDescent="0.25">
      <c r="A161" t="s">
        <v>20</v>
      </c>
      <c r="B161" t="s">
        <v>6</v>
      </c>
      <c r="C161" t="s">
        <v>7</v>
      </c>
      <c r="D161" t="s">
        <v>8</v>
      </c>
      <c r="E161" t="s">
        <v>9</v>
      </c>
      <c r="F161" t="s">
        <v>38</v>
      </c>
      <c r="G161" t="s">
        <v>10</v>
      </c>
      <c r="H161" t="s">
        <v>11</v>
      </c>
      <c r="I161" t="s">
        <v>12</v>
      </c>
      <c r="J161" t="s">
        <v>13</v>
      </c>
      <c r="K161" t="s">
        <v>14</v>
      </c>
      <c r="L161" t="s">
        <v>15</v>
      </c>
      <c r="M161" t="s">
        <v>16</v>
      </c>
      <c r="N161" t="s">
        <v>17</v>
      </c>
      <c r="O161" t="s">
        <v>18</v>
      </c>
      <c r="P161" t="s">
        <v>19</v>
      </c>
    </row>
    <row r="162" spans="1:16" x14ac:dyDescent="0.25">
      <c r="A162" t="s">
        <v>21</v>
      </c>
      <c r="B162">
        <v>0</v>
      </c>
      <c r="C162">
        <v>0.22222130000000001</v>
      </c>
      <c r="D162">
        <v>6.5025570000000005E-2</v>
      </c>
      <c r="E162">
        <v>0.1243118</v>
      </c>
      <c r="F162">
        <v>0.38278830000000003</v>
      </c>
      <c r="G162">
        <v>39.523989999999998</v>
      </c>
      <c r="H162">
        <v>-2.7415149999999999E-2</v>
      </c>
      <c r="I162">
        <v>0</v>
      </c>
      <c r="J162">
        <v>-1.843354E-3</v>
      </c>
      <c r="K162">
        <v>52.821249999999999</v>
      </c>
      <c r="L162">
        <v>7.7302839999999996E-3</v>
      </c>
      <c r="M162">
        <v>3.1853520000000003E-2</v>
      </c>
      <c r="N162">
        <v>-0.1096994</v>
      </c>
      <c r="O162">
        <v>0.40890959999999998</v>
      </c>
      <c r="P162">
        <v>93.449110000000005</v>
      </c>
    </row>
    <row r="163" spans="1:16" x14ac:dyDescent="0.25">
      <c r="A163" t="s">
        <v>22</v>
      </c>
      <c r="B163">
        <v>0</v>
      </c>
      <c r="C163">
        <v>0.15279490000000001</v>
      </c>
      <c r="D163">
        <v>3.1288249999999997E-2</v>
      </c>
      <c r="E163">
        <v>9.2147969999999996E-2</v>
      </c>
      <c r="F163">
        <v>0.39757439999999999</v>
      </c>
      <c r="G163">
        <v>39.446359999999999</v>
      </c>
      <c r="H163">
        <v>2.237917E-2</v>
      </c>
      <c r="I163">
        <v>0</v>
      </c>
      <c r="J163">
        <v>4.8341330000000002E-2</v>
      </c>
      <c r="K163">
        <v>52.849440000000001</v>
      </c>
      <c r="L163">
        <v>1.0159420000000001E-2</v>
      </c>
      <c r="M163">
        <v>2.2047000000000001E-2</v>
      </c>
      <c r="N163">
        <v>-9.166908E-2</v>
      </c>
      <c r="O163">
        <v>0.51272269999999998</v>
      </c>
      <c r="P163">
        <v>93.493600000000001</v>
      </c>
    </row>
    <row r="164" spans="1:16" x14ac:dyDescent="0.25">
      <c r="A164" t="s">
        <v>23</v>
      </c>
      <c r="B164">
        <v>0</v>
      </c>
      <c r="C164">
        <v>0.2306677</v>
      </c>
      <c r="D164">
        <v>5.7023749999999998E-2</v>
      </c>
      <c r="E164">
        <v>4.167759E-2</v>
      </c>
      <c r="F164">
        <v>0.37147980000000003</v>
      </c>
      <c r="G164">
        <v>39.49091</v>
      </c>
      <c r="H164">
        <v>0.13094539999999999</v>
      </c>
      <c r="I164">
        <v>0</v>
      </c>
      <c r="J164">
        <v>3.9529630000000003E-2</v>
      </c>
      <c r="K164">
        <v>52.936329999999998</v>
      </c>
      <c r="L164">
        <v>-6.9171549999999998E-2</v>
      </c>
      <c r="M164">
        <v>3.6009619999999999E-2</v>
      </c>
      <c r="N164">
        <v>-3.216923E-2</v>
      </c>
      <c r="O164">
        <v>0.56662509999999999</v>
      </c>
      <c r="P164">
        <v>93.799869999999999</v>
      </c>
    </row>
    <row r="165" spans="1:16" x14ac:dyDescent="0.25">
      <c r="A165" t="s">
        <v>24</v>
      </c>
      <c r="B165">
        <v>0</v>
      </c>
      <c r="C165">
        <v>0.23402629999999999</v>
      </c>
      <c r="D165">
        <v>0.11424090000000001</v>
      </c>
      <c r="E165">
        <v>0.1026405</v>
      </c>
      <c r="F165">
        <v>0.59391799999999995</v>
      </c>
      <c r="G165">
        <v>39.13409</v>
      </c>
      <c r="H165">
        <v>1.11938E-2</v>
      </c>
      <c r="I165">
        <v>0</v>
      </c>
      <c r="J165">
        <v>2.998348E-2</v>
      </c>
      <c r="K165">
        <v>52.580280000000002</v>
      </c>
      <c r="L165">
        <v>3.0349379999999999E-2</v>
      </c>
      <c r="M165">
        <v>2.6801599999999998E-2</v>
      </c>
      <c r="N165">
        <v>-6.7924369999999998E-2</v>
      </c>
      <c r="O165">
        <v>0.59478839999999999</v>
      </c>
      <c r="P165">
        <v>93.384379999999993</v>
      </c>
    </row>
    <row r="169" spans="1:16" x14ac:dyDescent="0.25">
      <c r="A169" t="s">
        <v>0</v>
      </c>
    </row>
    <row r="170" spans="1:16" x14ac:dyDescent="0.25">
      <c r="A170" t="s">
        <v>1</v>
      </c>
    </row>
    <row r="171" spans="1:16" x14ac:dyDescent="0.25">
      <c r="A171" s="1" t="s">
        <v>51</v>
      </c>
    </row>
    <row r="173" spans="1:16" x14ac:dyDescent="0.25">
      <c r="A173" t="s">
        <v>3</v>
      </c>
    </row>
    <row r="174" spans="1:16" x14ac:dyDescent="0.25">
      <c r="A174" t="s">
        <v>4</v>
      </c>
    </row>
    <row r="175" spans="1:16" x14ac:dyDescent="0.25">
      <c r="A175" t="s">
        <v>5</v>
      </c>
    </row>
    <row r="177" spans="1:16" x14ac:dyDescent="0.25">
      <c r="A177" t="s">
        <v>20</v>
      </c>
      <c r="B177" t="s">
        <v>6</v>
      </c>
      <c r="C177" t="s">
        <v>7</v>
      </c>
      <c r="D177" t="s">
        <v>8</v>
      </c>
      <c r="E177" t="s">
        <v>9</v>
      </c>
      <c r="F177" t="s">
        <v>38</v>
      </c>
      <c r="G177" t="s">
        <v>10</v>
      </c>
      <c r="H177" t="s">
        <v>11</v>
      </c>
      <c r="I177" t="s">
        <v>12</v>
      </c>
      <c r="J177" t="s">
        <v>13</v>
      </c>
      <c r="K177" t="s">
        <v>14</v>
      </c>
      <c r="L177" t="s">
        <v>15</v>
      </c>
      <c r="M177" t="s">
        <v>16</v>
      </c>
      <c r="N177" t="s">
        <v>17</v>
      </c>
      <c r="O177" t="s">
        <v>18</v>
      </c>
      <c r="P177" t="s">
        <v>19</v>
      </c>
    </row>
    <row r="178" spans="1:16" x14ac:dyDescent="0.25">
      <c r="A178" t="s">
        <v>21</v>
      </c>
      <c r="B178">
        <v>0</v>
      </c>
      <c r="C178">
        <v>0.1103647</v>
      </c>
      <c r="D178">
        <v>4.9903780000000002E-2</v>
      </c>
      <c r="E178">
        <v>0.1047701</v>
      </c>
      <c r="F178">
        <v>0.29952040000000002</v>
      </c>
      <c r="G178">
        <v>39.568860000000001</v>
      </c>
      <c r="H178">
        <v>3.3033130000000001E-2</v>
      </c>
      <c r="I178">
        <v>0</v>
      </c>
      <c r="J178">
        <v>3.332967E-3</v>
      </c>
      <c r="K178">
        <v>52.823680000000003</v>
      </c>
      <c r="L178">
        <v>-1.047262E-2</v>
      </c>
      <c r="M178">
        <v>3.8429150000000002E-2</v>
      </c>
      <c r="N178">
        <v>-8.0637609999999996E-4</v>
      </c>
      <c r="O178">
        <v>0.97016190000000002</v>
      </c>
      <c r="P178">
        <v>93.990780000000001</v>
      </c>
    </row>
    <row r="179" spans="1:16" x14ac:dyDescent="0.25">
      <c r="A179" t="s">
        <v>22</v>
      </c>
      <c r="B179">
        <v>0</v>
      </c>
      <c r="C179">
        <v>0.15691749999999999</v>
      </c>
      <c r="D179">
        <v>9.8086419999999994E-2</v>
      </c>
      <c r="E179">
        <v>0.1119068</v>
      </c>
      <c r="F179">
        <v>0.46222229999999997</v>
      </c>
      <c r="G179">
        <v>39.162689999999998</v>
      </c>
      <c r="H179">
        <v>2.6617789999999999E-2</v>
      </c>
      <c r="I179">
        <v>0</v>
      </c>
      <c r="J179">
        <v>-2.8161539999999999E-2</v>
      </c>
      <c r="K179">
        <v>52.48133</v>
      </c>
      <c r="L179">
        <v>1.6283519999999999E-2</v>
      </c>
      <c r="M179">
        <v>8.5128250000000003E-2</v>
      </c>
      <c r="N179">
        <v>-5.3607099999999998E-2</v>
      </c>
      <c r="O179">
        <v>0.98959169999999996</v>
      </c>
      <c r="P179">
        <v>93.509</v>
      </c>
    </row>
    <row r="180" spans="1:16" x14ac:dyDescent="0.25">
      <c r="A180" t="s">
        <v>23</v>
      </c>
      <c r="B180">
        <v>0</v>
      </c>
      <c r="C180">
        <v>0.2028904</v>
      </c>
      <c r="D180">
        <v>0.11801150000000001</v>
      </c>
      <c r="E180">
        <v>8.5331909999999997E-2</v>
      </c>
      <c r="F180">
        <v>0.35559459999999998</v>
      </c>
      <c r="G180">
        <v>38.96331</v>
      </c>
      <c r="H180">
        <v>0.10735450000000001</v>
      </c>
      <c r="I180">
        <v>0</v>
      </c>
      <c r="J180">
        <v>2.817596E-2</v>
      </c>
      <c r="K180">
        <v>52.407859999999999</v>
      </c>
      <c r="L180">
        <v>7.8430269999999996E-2</v>
      </c>
      <c r="M180">
        <v>1.9744040000000001E-2</v>
      </c>
      <c r="N180">
        <v>-3.1867569999999998E-2</v>
      </c>
      <c r="O180">
        <v>0.71499270000000004</v>
      </c>
      <c r="P180">
        <v>93.04983</v>
      </c>
    </row>
    <row r="183" spans="1:16" x14ac:dyDescent="0.25">
      <c r="A183" t="s">
        <v>0</v>
      </c>
    </row>
    <row r="184" spans="1:16" x14ac:dyDescent="0.25">
      <c r="A184" t="s">
        <v>1</v>
      </c>
    </row>
    <row r="185" spans="1:16" x14ac:dyDescent="0.25">
      <c r="A185" s="1" t="s">
        <v>52</v>
      </c>
    </row>
    <row r="187" spans="1:16" x14ac:dyDescent="0.25">
      <c r="A187" t="s">
        <v>3</v>
      </c>
    </row>
    <row r="188" spans="1:16" x14ac:dyDescent="0.25">
      <c r="A188" t="s">
        <v>4</v>
      </c>
    </row>
    <row r="189" spans="1:16" x14ac:dyDescent="0.25">
      <c r="A189" t="s">
        <v>5</v>
      </c>
    </row>
    <row r="191" spans="1:16" x14ac:dyDescent="0.25">
      <c r="A191" t="s">
        <v>20</v>
      </c>
      <c r="B191" t="s">
        <v>6</v>
      </c>
      <c r="C191" t="s">
        <v>7</v>
      </c>
      <c r="D191" t="s">
        <v>8</v>
      </c>
      <c r="E191" t="s">
        <v>9</v>
      </c>
      <c r="F191" t="s">
        <v>38</v>
      </c>
      <c r="G191" t="s">
        <v>10</v>
      </c>
      <c r="H191" t="s">
        <v>11</v>
      </c>
      <c r="I191" t="s">
        <v>12</v>
      </c>
      <c r="J191" t="s">
        <v>13</v>
      </c>
      <c r="K191" t="s">
        <v>14</v>
      </c>
      <c r="L191" t="s">
        <v>15</v>
      </c>
      <c r="M191" t="s">
        <v>16</v>
      </c>
      <c r="N191" t="s">
        <v>17</v>
      </c>
      <c r="O191" t="s">
        <v>18</v>
      </c>
      <c r="P191" t="s">
        <v>19</v>
      </c>
    </row>
    <row r="192" spans="1:16" x14ac:dyDescent="0.25">
      <c r="A192" t="s">
        <v>21</v>
      </c>
      <c r="B192">
        <v>0</v>
      </c>
      <c r="C192">
        <v>0.17011760000000001</v>
      </c>
      <c r="D192">
        <v>1.0260470000000001E-2</v>
      </c>
      <c r="E192">
        <v>7.6930399999999996E-2</v>
      </c>
      <c r="F192">
        <v>0.43927650000000001</v>
      </c>
      <c r="G192">
        <v>39.330109999999998</v>
      </c>
      <c r="H192">
        <v>8.9017379999999993E-2</v>
      </c>
      <c r="I192">
        <v>0</v>
      </c>
      <c r="J192">
        <v>2.1668859999999998E-3</v>
      </c>
      <c r="K192">
        <v>53.043030000000002</v>
      </c>
      <c r="L192">
        <v>-3.3443260000000002E-2</v>
      </c>
      <c r="M192">
        <v>-8.6076360000000001E-3</v>
      </c>
      <c r="N192">
        <v>-0.145791</v>
      </c>
      <c r="O192">
        <v>0.64784980000000003</v>
      </c>
      <c r="P192">
        <v>93.620919999999998</v>
      </c>
    </row>
    <row r="193" spans="1:16" x14ac:dyDescent="0.25">
      <c r="A193" t="s">
        <v>22</v>
      </c>
      <c r="B193">
        <v>0</v>
      </c>
      <c r="C193">
        <v>0.25431239999999999</v>
      </c>
      <c r="D193">
        <v>3.4093239999999997E-2</v>
      </c>
      <c r="E193">
        <v>9.5182840000000005E-2</v>
      </c>
      <c r="F193">
        <v>0.483852</v>
      </c>
      <c r="G193">
        <v>39.299250000000001</v>
      </c>
      <c r="H193">
        <v>6.3689529999999994E-2</v>
      </c>
      <c r="I193">
        <v>0</v>
      </c>
      <c r="J193">
        <v>-6.9884410000000004E-4</v>
      </c>
      <c r="K193">
        <v>52.78331</v>
      </c>
      <c r="L193">
        <v>-6.2591170000000002E-2</v>
      </c>
      <c r="M193">
        <v>-9.76343E-3</v>
      </c>
      <c r="N193">
        <v>-5.0240020000000003E-2</v>
      </c>
      <c r="O193">
        <v>0.86628780000000005</v>
      </c>
      <c r="P193">
        <v>93.756680000000003</v>
      </c>
    </row>
    <row r="197" spans="1:16" x14ac:dyDescent="0.25">
      <c r="A197" t="s">
        <v>0</v>
      </c>
    </row>
    <row r="198" spans="1:16" x14ac:dyDescent="0.25">
      <c r="A198" t="s">
        <v>1</v>
      </c>
    </row>
    <row r="199" spans="1:16" x14ac:dyDescent="0.25">
      <c r="A199" s="1" t="s">
        <v>53</v>
      </c>
    </row>
    <row r="201" spans="1:16" x14ac:dyDescent="0.25">
      <c r="A201" t="s">
        <v>3</v>
      </c>
    </row>
    <row r="202" spans="1:16" x14ac:dyDescent="0.25">
      <c r="A202" t="s">
        <v>4</v>
      </c>
    </row>
    <row r="203" spans="1:16" x14ac:dyDescent="0.25">
      <c r="A203" t="s">
        <v>5</v>
      </c>
    </row>
    <row r="205" spans="1:16" x14ac:dyDescent="0.25">
      <c r="A205" t="s">
        <v>20</v>
      </c>
      <c r="B205" t="s">
        <v>6</v>
      </c>
      <c r="C205" t="s">
        <v>7</v>
      </c>
      <c r="D205" t="s">
        <v>8</v>
      </c>
      <c r="E205" t="s">
        <v>9</v>
      </c>
      <c r="F205" t="s">
        <v>38</v>
      </c>
      <c r="G205" t="s">
        <v>10</v>
      </c>
      <c r="H205" t="s">
        <v>11</v>
      </c>
      <c r="I205" t="s">
        <v>12</v>
      </c>
      <c r="J205" t="s">
        <v>13</v>
      </c>
      <c r="K205" t="s">
        <v>14</v>
      </c>
      <c r="L205" t="s">
        <v>15</v>
      </c>
      <c r="M205" t="s">
        <v>16</v>
      </c>
      <c r="N205" t="s">
        <v>17</v>
      </c>
      <c r="O205" t="s">
        <v>18</v>
      </c>
      <c r="P205" t="s">
        <v>19</v>
      </c>
    </row>
    <row r="206" spans="1:16" x14ac:dyDescent="0.25">
      <c r="A206" t="s">
        <v>21</v>
      </c>
      <c r="B206">
        <v>0</v>
      </c>
      <c r="C206">
        <v>0.14011470000000001</v>
      </c>
      <c r="D206">
        <v>8.5768150000000001E-2</v>
      </c>
      <c r="E206">
        <v>7.2956950000000007E-2</v>
      </c>
      <c r="F206">
        <v>0.53940589999999999</v>
      </c>
      <c r="G206">
        <v>38.543750000000003</v>
      </c>
      <c r="H206">
        <v>6.3753859999999996E-2</v>
      </c>
      <c r="I206">
        <v>0</v>
      </c>
      <c r="J206">
        <v>1.7978910000000001E-2</v>
      </c>
      <c r="K206">
        <v>52.46716</v>
      </c>
      <c r="L206">
        <v>7.3779780000000003E-2</v>
      </c>
      <c r="M206">
        <v>0.11494020000000001</v>
      </c>
      <c r="N206">
        <v>-0.13481219999999999</v>
      </c>
      <c r="O206">
        <v>0.53525480000000003</v>
      </c>
      <c r="P206">
        <v>92.520030000000006</v>
      </c>
    </row>
    <row r="207" spans="1:16" x14ac:dyDescent="0.25">
      <c r="A207" t="s">
        <v>22</v>
      </c>
      <c r="B207">
        <v>0</v>
      </c>
      <c r="C207">
        <v>0.25137300000000001</v>
      </c>
      <c r="D207">
        <v>8.6193420000000007E-2</v>
      </c>
      <c r="E207">
        <v>8.0588090000000001E-2</v>
      </c>
      <c r="F207">
        <v>0.50051840000000003</v>
      </c>
      <c r="G207">
        <v>38.665469999999999</v>
      </c>
      <c r="H207">
        <v>0.15911620000000001</v>
      </c>
      <c r="I207">
        <v>0</v>
      </c>
      <c r="J207">
        <v>-1.0547040000000001E-2</v>
      </c>
      <c r="K207">
        <v>52.318040000000003</v>
      </c>
      <c r="L207">
        <v>3.3969100000000002E-2</v>
      </c>
      <c r="M207">
        <v>-3.9914350000000001E-2</v>
      </c>
      <c r="N207">
        <v>-1.7700790000000001E-2</v>
      </c>
      <c r="O207">
        <v>0.79246079999999997</v>
      </c>
      <c r="P207">
        <v>92.819550000000007</v>
      </c>
    </row>
    <row r="211" spans="1:16" x14ac:dyDescent="0.25">
      <c r="A211" t="s">
        <v>0</v>
      </c>
    </row>
    <row r="212" spans="1:16" x14ac:dyDescent="0.25">
      <c r="A212" t="s">
        <v>1</v>
      </c>
    </row>
    <row r="213" spans="1:16" x14ac:dyDescent="0.25">
      <c r="A213" s="1" t="s">
        <v>54</v>
      </c>
    </row>
    <row r="215" spans="1:16" x14ac:dyDescent="0.25">
      <c r="A215" t="s">
        <v>3</v>
      </c>
    </row>
    <row r="216" spans="1:16" x14ac:dyDescent="0.25">
      <c r="A216" t="s">
        <v>4</v>
      </c>
    </row>
    <row r="217" spans="1:16" x14ac:dyDescent="0.25">
      <c r="A217" t="s">
        <v>5</v>
      </c>
    </row>
    <row r="219" spans="1:16" x14ac:dyDescent="0.25">
      <c r="A219" t="s">
        <v>20</v>
      </c>
      <c r="B219" t="s">
        <v>6</v>
      </c>
      <c r="C219" t="s">
        <v>7</v>
      </c>
      <c r="D219" t="s">
        <v>8</v>
      </c>
      <c r="E219" t="s">
        <v>9</v>
      </c>
      <c r="F219" t="s">
        <v>38</v>
      </c>
      <c r="G219" t="s">
        <v>10</v>
      </c>
      <c r="H219" t="s">
        <v>11</v>
      </c>
      <c r="I219" t="s">
        <v>12</v>
      </c>
      <c r="J219" t="s">
        <v>13</v>
      </c>
      <c r="K219" t="s">
        <v>14</v>
      </c>
      <c r="L219" t="s">
        <v>15</v>
      </c>
      <c r="M219" t="s">
        <v>16</v>
      </c>
      <c r="N219" t="s">
        <v>17</v>
      </c>
      <c r="O219" t="s">
        <v>18</v>
      </c>
      <c r="P219" t="s">
        <v>19</v>
      </c>
    </row>
    <row r="220" spans="1:16" x14ac:dyDescent="0.25">
      <c r="A220" t="s">
        <v>21</v>
      </c>
      <c r="B220">
        <v>0</v>
      </c>
      <c r="C220">
        <v>0.17436209999999999</v>
      </c>
      <c r="D220">
        <v>7.3388200000000001E-2</v>
      </c>
      <c r="E220">
        <v>8.3064470000000001E-2</v>
      </c>
      <c r="F220">
        <v>0.45971960000000001</v>
      </c>
      <c r="G220">
        <v>39.339440000000003</v>
      </c>
      <c r="H220">
        <v>5.3840680000000002E-2</v>
      </c>
      <c r="I220">
        <v>0</v>
      </c>
      <c r="J220">
        <v>-1.43448E-2</v>
      </c>
      <c r="K220">
        <v>52.98359</v>
      </c>
      <c r="L220">
        <v>5.1860049999999998E-2</v>
      </c>
      <c r="M220">
        <v>8.5961700000000002E-2</v>
      </c>
      <c r="N220">
        <v>-8.0761429999999995E-2</v>
      </c>
      <c r="O220">
        <v>0.58523259999999999</v>
      </c>
      <c r="P220">
        <v>93.795349999999999</v>
      </c>
    </row>
    <row r="221" spans="1:16" x14ac:dyDescent="0.25">
      <c r="A221" t="s">
        <v>22</v>
      </c>
      <c r="B221">
        <v>0</v>
      </c>
      <c r="C221">
        <v>0.1491403</v>
      </c>
      <c r="D221">
        <v>0.1030079</v>
      </c>
      <c r="E221">
        <v>7.1584129999999996E-2</v>
      </c>
      <c r="F221">
        <v>0.41653839999999998</v>
      </c>
      <c r="G221">
        <v>38.738549999999996</v>
      </c>
      <c r="H221">
        <v>2.5671030000000001E-2</v>
      </c>
      <c r="I221">
        <v>0</v>
      </c>
      <c r="J221">
        <v>-1.013608E-2</v>
      </c>
      <c r="K221">
        <v>52.826189999999997</v>
      </c>
      <c r="L221">
        <v>2.77706E-3</v>
      </c>
      <c r="M221">
        <v>-5.782234E-2</v>
      </c>
      <c r="N221">
        <v>-1.766533E-2</v>
      </c>
      <c r="O221">
        <v>0.46835599999999999</v>
      </c>
      <c r="P221">
        <v>92.716189999999997</v>
      </c>
    </row>
    <row r="222" spans="1:16" x14ac:dyDescent="0.25">
      <c r="A222" t="s">
        <v>23</v>
      </c>
      <c r="B222">
        <v>0</v>
      </c>
      <c r="C222">
        <v>0.21116480000000001</v>
      </c>
      <c r="D222">
        <v>0.1781365</v>
      </c>
      <c r="E222">
        <v>0.1873243</v>
      </c>
      <c r="F222">
        <v>0.52267810000000003</v>
      </c>
      <c r="G222">
        <v>38.944789999999998</v>
      </c>
      <c r="H222">
        <v>8.2904190000000003E-2</v>
      </c>
      <c r="I222">
        <v>0</v>
      </c>
      <c r="J222">
        <v>9.6278749999999993E-3</v>
      </c>
      <c r="K222">
        <v>51.735050000000001</v>
      </c>
      <c r="L222">
        <v>3.8411059999999997E-2</v>
      </c>
      <c r="M222">
        <v>8.2562529999999995E-2</v>
      </c>
      <c r="N222">
        <v>-9.214493E-2</v>
      </c>
      <c r="O222">
        <v>0.64939820000000004</v>
      </c>
      <c r="P222">
        <v>92.549899999999994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187"/>
  <sheetViews>
    <sheetView zoomScale="80" zoomScaleNormal="80" workbookViewId="0">
      <selection activeCell="D76" sqref="D76"/>
    </sheetView>
  </sheetViews>
  <sheetFormatPr defaultRowHeight="15" x14ac:dyDescent="0.25"/>
  <cols>
    <col min="1" max="1" width="16.7109375" bestFit="1" customWidth="1"/>
    <col min="2" max="2" width="19" bestFit="1" customWidth="1"/>
    <col min="3" max="3" width="20.42578125" bestFit="1" customWidth="1"/>
    <col min="4" max="4" width="20.7109375" bestFit="1" customWidth="1"/>
    <col min="5" max="5" width="19.85546875" bestFit="1" customWidth="1"/>
    <col min="6" max="6" width="19.5703125" bestFit="1" customWidth="1"/>
    <col min="7" max="7" width="19.140625" bestFit="1" customWidth="1"/>
    <col min="8" max="8" width="19" bestFit="1" customWidth="1"/>
    <col min="9" max="9" width="19.7109375" bestFit="1" customWidth="1"/>
    <col min="10" max="10" width="19.140625" bestFit="1" customWidth="1"/>
    <col min="11" max="11" width="20.140625" bestFit="1" customWidth="1"/>
    <col min="12" max="12" width="19.5703125" bestFit="1" customWidth="1"/>
    <col min="13" max="13" width="19.85546875" bestFit="1" customWidth="1"/>
    <col min="14" max="14" width="20.85546875" bestFit="1" customWidth="1"/>
    <col min="15" max="15" width="20.140625" bestFit="1" customWidth="1"/>
    <col min="16" max="16" width="10.85546875" bestFit="1" customWidth="1"/>
    <col min="17" max="17" width="13.5703125" bestFit="1" customWidth="1"/>
    <col min="18" max="18" width="18.85546875" bestFit="1" customWidth="1"/>
    <col min="19" max="19" width="20.28515625" bestFit="1" customWidth="1"/>
    <col min="20" max="20" width="20.5703125" bestFit="1" customWidth="1"/>
    <col min="21" max="21" width="19.7109375" bestFit="1" customWidth="1"/>
    <col min="22" max="22" width="19.42578125" bestFit="1" customWidth="1"/>
    <col min="23" max="23" width="19" bestFit="1" customWidth="1"/>
    <col min="24" max="24" width="18.85546875" bestFit="1" customWidth="1"/>
    <col min="25" max="25" width="19.5703125" bestFit="1" customWidth="1"/>
    <col min="26" max="26" width="19" bestFit="1" customWidth="1"/>
    <col min="27" max="27" width="20" bestFit="1" customWidth="1"/>
    <col min="28" max="28" width="19.42578125" bestFit="1" customWidth="1"/>
    <col min="29" max="29" width="19.7109375" bestFit="1" customWidth="1"/>
    <col min="30" max="30" width="20.7109375" bestFit="1" customWidth="1"/>
    <col min="31" max="31" width="20" bestFit="1" customWidth="1"/>
    <col min="32" max="32" width="10.7109375" bestFit="1" customWidth="1"/>
    <col min="33" max="33" width="22.42578125" bestFit="1" customWidth="1"/>
    <col min="34" max="34" width="23.85546875" bestFit="1" customWidth="1"/>
    <col min="35" max="35" width="24.140625" bestFit="1" customWidth="1"/>
    <col min="36" max="36" width="23.28515625" bestFit="1" customWidth="1"/>
    <col min="37" max="37" width="23" bestFit="1" customWidth="1"/>
    <col min="38" max="38" width="22.5703125" bestFit="1" customWidth="1"/>
    <col min="39" max="39" width="22.42578125" bestFit="1" customWidth="1"/>
    <col min="40" max="40" width="23.140625" bestFit="1" customWidth="1"/>
    <col min="41" max="41" width="22.5703125" bestFit="1" customWidth="1"/>
    <col min="42" max="42" width="23.5703125" bestFit="1" customWidth="1"/>
    <col min="43" max="43" width="23" bestFit="1" customWidth="1"/>
    <col min="44" max="44" width="23.28515625" bestFit="1" customWidth="1"/>
    <col min="45" max="45" width="24.28515625" bestFit="1" customWidth="1"/>
    <col min="46" max="46" width="23.5703125" bestFit="1" customWidth="1"/>
    <col min="47" max="47" width="16.85546875" bestFit="1" customWidth="1"/>
  </cols>
  <sheetData>
    <row r="2" spans="1:47" x14ac:dyDescent="0.25">
      <c r="A2" t="s">
        <v>0</v>
      </c>
    </row>
    <row r="3" spans="1:47" x14ac:dyDescent="0.25">
      <c r="A3" t="s">
        <v>1</v>
      </c>
    </row>
    <row r="4" spans="1:47" x14ac:dyDescent="0.25">
      <c r="A4" t="s">
        <v>287</v>
      </c>
    </row>
    <row r="6" spans="1:47" x14ac:dyDescent="0.25">
      <c r="A6" t="s">
        <v>3</v>
      </c>
    </row>
    <row r="7" spans="1:47" x14ac:dyDescent="0.25">
      <c r="A7" t="s">
        <v>4</v>
      </c>
    </row>
    <row r="8" spans="1:47" x14ac:dyDescent="0.25">
      <c r="A8" t="s">
        <v>5</v>
      </c>
    </row>
    <row r="10" spans="1:47" x14ac:dyDescent="0.25">
      <c r="A10" t="s">
        <v>20</v>
      </c>
      <c r="B10" t="s">
        <v>288</v>
      </c>
      <c r="C10" t="s">
        <v>289</v>
      </c>
      <c r="D10" t="s">
        <v>290</v>
      </c>
      <c r="E10" t="s">
        <v>291</v>
      </c>
      <c r="F10" t="s">
        <v>292</v>
      </c>
      <c r="G10" t="s">
        <v>293</v>
      </c>
      <c r="H10" t="s">
        <v>294</v>
      </c>
      <c r="I10" t="s">
        <v>295</v>
      </c>
      <c r="J10" t="s">
        <v>296</v>
      </c>
      <c r="K10" t="s">
        <v>297</v>
      </c>
      <c r="L10" t="s">
        <v>298</v>
      </c>
      <c r="M10" t="s">
        <v>299</v>
      </c>
      <c r="N10" t="s">
        <v>300</v>
      </c>
      <c r="O10" t="s">
        <v>301</v>
      </c>
      <c r="P10" t="s">
        <v>302</v>
      </c>
      <c r="Q10" t="s">
        <v>303</v>
      </c>
      <c r="R10" t="s">
        <v>304</v>
      </c>
      <c r="S10" t="s">
        <v>305</v>
      </c>
      <c r="T10" t="s">
        <v>306</v>
      </c>
      <c r="U10" t="s">
        <v>307</v>
      </c>
      <c r="V10" t="s">
        <v>308</v>
      </c>
      <c r="W10" t="s">
        <v>309</v>
      </c>
      <c r="X10" t="s">
        <v>310</v>
      </c>
      <c r="Y10" t="s">
        <v>311</v>
      </c>
      <c r="Z10" t="s">
        <v>312</v>
      </c>
      <c r="AA10" t="s">
        <v>313</v>
      </c>
      <c r="AB10" t="s">
        <v>314</v>
      </c>
      <c r="AC10" t="s">
        <v>315</v>
      </c>
      <c r="AD10" t="s">
        <v>316</v>
      </c>
      <c r="AE10" t="s">
        <v>317</v>
      </c>
      <c r="AF10" t="s">
        <v>318</v>
      </c>
      <c r="AG10" t="s">
        <v>6</v>
      </c>
      <c r="AH10" t="s">
        <v>7</v>
      </c>
      <c r="AI10" t="s">
        <v>8</v>
      </c>
      <c r="AJ10" t="s">
        <v>9</v>
      </c>
      <c r="AK10" t="s">
        <v>38</v>
      </c>
      <c r="AL10" t="s">
        <v>10</v>
      </c>
      <c r="AM10" t="s">
        <v>11</v>
      </c>
      <c r="AN10" t="s">
        <v>12</v>
      </c>
      <c r="AO10" t="s">
        <v>13</v>
      </c>
      <c r="AP10" t="s">
        <v>14</v>
      </c>
      <c r="AQ10" t="s">
        <v>15</v>
      </c>
      <c r="AR10" t="s">
        <v>16</v>
      </c>
      <c r="AS10" t="s">
        <v>17</v>
      </c>
      <c r="AT10" t="s">
        <v>18</v>
      </c>
      <c r="AU10" t="s">
        <v>19</v>
      </c>
    </row>
    <row r="11" spans="1:47" x14ac:dyDescent="0.25">
      <c r="A11" t="s">
        <v>21</v>
      </c>
      <c r="B11">
        <v>-2.1843349999999999</v>
      </c>
      <c r="C11">
        <v>0.21804760000000001</v>
      </c>
      <c r="D11">
        <v>12.32399</v>
      </c>
      <c r="E11">
        <v>0.97795330000000003</v>
      </c>
      <c r="F11">
        <v>25.952639999999999</v>
      </c>
      <c r="G11">
        <v>1.092074</v>
      </c>
      <c r="H11" s="4">
        <v>4.472317E-2</v>
      </c>
      <c r="I11">
        <v>0.2134461</v>
      </c>
      <c r="J11" s="4">
        <v>6.0559790000000002E-2</v>
      </c>
      <c r="K11">
        <v>2.127116</v>
      </c>
      <c r="L11" s="4">
        <v>1.3667439999999999E-2</v>
      </c>
      <c r="M11" s="4">
        <v>1.529907E-2</v>
      </c>
      <c r="N11">
        <v>0.98967329999999998</v>
      </c>
      <c r="O11">
        <v>19.424589999999998</v>
      </c>
      <c r="P11">
        <v>46.831020000000002</v>
      </c>
      <c r="Q11">
        <v>108.1005</v>
      </c>
      <c r="R11">
        <v>-2.4192819999999999</v>
      </c>
      <c r="S11">
        <v>0.1995664</v>
      </c>
      <c r="T11">
        <v>10.6661</v>
      </c>
      <c r="U11">
        <v>0.76263890000000001</v>
      </c>
      <c r="V11">
        <v>19.443149999999999</v>
      </c>
      <c r="W11">
        <v>0.74187340000000002</v>
      </c>
      <c r="X11" s="4">
        <v>2.934877E-2</v>
      </c>
      <c r="Y11">
        <v>0.1266806</v>
      </c>
      <c r="Z11">
        <v>3.2588199999999998E-2</v>
      </c>
      <c r="AA11">
        <v>1.1167050000000001</v>
      </c>
      <c r="AB11" s="4">
        <v>6.0038050000000001E-3</v>
      </c>
      <c r="AC11" s="4">
        <v>6.1911309999999999E-3</v>
      </c>
      <c r="AD11">
        <v>0.37904779999999999</v>
      </c>
      <c r="AE11">
        <v>7.3185830000000003</v>
      </c>
      <c r="AF11">
        <v>61.590800000000002</v>
      </c>
      <c r="AG11">
        <v>0</v>
      </c>
      <c r="AH11">
        <v>0.29391859999999997</v>
      </c>
      <c r="AI11">
        <v>20.43404</v>
      </c>
      <c r="AJ11">
        <v>1.8477699999999999</v>
      </c>
      <c r="AK11">
        <v>55.520130000000002</v>
      </c>
      <c r="AL11">
        <v>2.5022959999999999</v>
      </c>
      <c r="AM11">
        <v>0.1116698</v>
      </c>
      <c r="AN11">
        <v>0</v>
      </c>
      <c r="AO11" s="4">
        <v>7.2949130000000001E-2</v>
      </c>
      <c r="AP11">
        <v>2.9762110000000002</v>
      </c>
      <c r="AQ11" s="4">
        <v>2.279751E-2</v>
      </c>
      <c r="AR11" s="4">
        <v>2.2360270000000002E-2</v>
      </c>
      <c r="AS11">
        <v>1.2778849999999999</v>
      </c>
      <c r="AT11">
        <v>24.989329999999999</v>
      </c>
      <c r="AU11">
        <v>110.0714</v>
      </c>
    </row>
    <row r="12" spans="1:47" s="8" customFormat="1" x14ac:dyDescent="0.25">
      <c r="A12" s="8" t="s">
        <v>22</v>
      </c>
      <c r="B12" s="8">
        <v>3.8713389999999999</v>
      </c>
      <c r="C12" s="8">
        <v>0.1225678</v>
      </c>
      <c r="D12" s="8">
        <v>0.52191620000000005</v>
      </c>
      <c r="E12" s="8">
        <v>0.9444321</v>
      </c>
      <c r="F12" s="8">
        <v>2.0609310000000001</v>
      </c>
      <c r="G12" s="8">
        <v>16.98349</v>
      </c>
      <c r="H12" s="8">
        <v>0.1732523</v>
      </c>
      <c r="I12" s="8">
        <v>0.17032420000000001</v>
      </c>
      <c r="J12" s="8">
        <v>6.3824500000000006E-2</v>
      </c>
      <c r="K12" s="8">
        <v>36.538249999999998</v>
      </c>
      <c r="L12" s="19">
        <v>2.7519539999999999E-2</v>
      </c>
      <c r="M12" s="19">
        <v>3.3476989999999998E-2</v>
      </c>
      <c r="N12" s="19">
        <v>1.8558189999999999E-2</v>
      </c>
      <c r="O12" s="8">
        <v>1.599893</v>
      </c>
      <c r="P12" s="8">
        <v>40.860489999999999</v>
      </c>
      <c r="Q12" s="8">
        <v>103.9903</v>
      </c>
      <c r="R12" s="8">
        <v>4.6366630000000004</v>
      </c>
      <c r="S12" s="8">
        <v>0.1213081</v>
      </c>
      <c r="T12" s="8">
        <v>0.4884636</v>
      </c>
      <c r="U12" s="8">
        <v>0.79643209999999998</v>
      </c>
      <c r="V12" s="8">
        <v>1.6696519999999999</v>
      </c>
      <c r="W12" s="8">
        <v>12.476179999999999</v>
      </c>
      <c r="X12" s="8">
        <v>0.12294579999999999</v>
      </c>
      <c r="Y12" s="8">
        <v>0.10931399999999999</v>
      </c>
      <c r="Z12" s="19">
        <v>3.7139890000000002E-2</v>
      </c>
      <c r="AA12" s="8">
        <v>20.743030000000001</v>
      </c>
      <c r="AB12" s="19">
        <v>1.3072469999999999E-2</v>
      </c>
      <c r="AC12" s="8">
        <v>1.46497E-2</v>
      </c>
      <c r="AD12" s="19">
        <v>7.6862609999999998E-3</v>
      </c>
      <c r="AE12" s="8">
        <v>0.65184330000000001</v>
      </c>
      <c r="AF12" s="8">
        <v>58.111609999999999</v>
      </c>
      <c r="AG12" s="8">
        <v>0</v>
      </c>
      <c r="AH12" s="8">
        <v>0.165216</v>
      </c>
      <c r="AI12" s="8">
        <v>0.86537359999999997</v>
      </c>
      <c r="AJ12" s="8">
        <v>1.784435</v>
      </c>
      <c r="AK12" s="8">
        <v>4.4089229999999997</v>
      </c>
      <c r="AL12" s="8">
        <v>38.914679999999997</v>
      </c>
      <c r="AM12" s="8">
        <v>0.43259579999999997</v>
      </c>
      <c r="AN12" s="8">
        <v>0</v>
      </c>
      <c r="AO12" s="19">
        <v>7.6881729999999995E-2</v>
      </c>
      <c r="AP12" s="8">
        <v>51.123460000000001</v>
      </c>
      <c r="AQ12" s="19">
        <v>4.5903050000000001E-2</v>
      </c>
      <c r="AR12" s="19">
        <v>4.892813E-2</v>
      </c>
      <c r="AS12" s="8">
        <v>2.39627E-2</v>
      </c>
      <c r="AT12" s="8">
        <v>2.0582289999999999</v>
      </c>
      <c r="AU12" s="8">
        <v>99.948589999999996</v>
      </c>
    </row>
    <row r="17" spans="1:47" x14ac:dyDescent="0.25">
      <c r="A17" t="s">
        <v>0</v>
      </c>
    </row>
    <row r="18" spans="1:47" x14ac:dyDescent="0.25">
      <c r="A18" t="s">
        <v>1</v>
      </c>
    </row>
    <row r="19" spans="1:47" x14ac:dyDescent="0.25">
      <c r="A19" t="s">
        <v>41</v>
      </c>
    </row>
    <row r="21" spans="1:47" x14ac:dyDescent="0.25">
      <c r="A21" t="s">
        <v>3</v>
      </c>
    </row>
    <row r="22" spans="1:47" x14ac:dyDescent="0.25">
      <c r="A22" t="s">
        <v>4</v>
      </c>
    </row>
    <row r="23" spans="1:47" x14ac:dyDescent="0.25">
      <c r="A23" t="s">
        <v>5</v>
      </c>
    </row>
    <row r="25" spans="1:47" x14ac:dyDescent="0.25">
      <c r="A25" t="s">
        <v>20</v>
      </c>
      <c r="B25" t="s">
        <v>288</v>
      </c>
      <c r="C25" t="s">
        <v>289</v>
      </c>
      <c r="D25" t="s">
        <v>290</v>
      </c>
      <c r="E25" t="s">
        <v>291</v>
      </c>
      <c r="F25" t="s">
        <v>292</v>
      </c>
      <c r="G25" t="s">
        <v>293</v>
      </c>
      <c r="H25" t="s">
        <v>294</v>
      </c>
      <c r="I25" t="s">
        <v>295</v>
      </c>
      <c r="J25" t="s">
        <v>296</v>
      </c>
      <c r="K25" t="s">
        <v>297</v>
      </c>
      <c r="L25" t="s">
        <v>298</v>
      </c>
      <c r="M25" t="s">
        <v>299</v>
      </c>
      <c r="N25" t="s">
        <v>300</v>
      </c>
      <c r="O25" t="s">
        <v>301</v>
      </c>
      <c r="P25" t="s">
        <v>302</v>
      </c>
      <c r="Q25" t="s">
        <v>303</v>
      </c>
      <c r="R25" t="s">
        <v>304</v>
      </c>
      <c r="S25" t="s">
        <v>305</v>
      </c>
      <c r="T25" t="s">
        <v>306</v>
      </c>
      <c r="U25" t="s">
        <v>307</v>
      </c>
      <c r="V25" t="s">
        <v>308</v>
      </c>
      <c r="W25" t="s">
        <v>309</v>
      </c>
      <c r="X25" t="s">
        <v>310</v>
      </c>
      <c r="Y25" t="s">
        <v>311</v>
      </c>
      <c r="Z25" t="s">
        <v>312</v>
      </c>
      <c r="AA25" t="s">
        <v>313</v>
      </c>
      <c r="AB25" t="s">
        <v>314</v>
      </c>
      <c r="AC25" t="s">
        <v>315</v>
      </c>
      <c r="AD25" t="s">
        <v>316</v>
      </c>
      <c r="AE25" t="s">
        <v>317</v>
      </c>
      <c r="AF25" t="s">
        <v>318</v>
      </c>
      <c r="AG25" t="s">
        <v>6</v>
      </c>
      <c r="AH25" t="s">
        <v>7</v>
      </c>
      <c r="AI25" t="s">
        <v>8</v>
      </c>
      <c r="AJ25" t="s">
        <v>9</v>
      </c>
      <c r="AK25" t="s">
        <v>38</v>
      </c>
      <c r="AL25" t="s">
        <v>10</v>
      </c>
      <c r="AM25" t="s">
        <v>11</v>
      </c>
      <c r="AN25" t="s">
        <v>12</v>
      </c>
      <c r="AO25" t="s">
        <v>13</v>
      </c>
      <c r="AP25" t="s">
        <v>14</v>
      </c>
      <c r="AQ25" t="s">
        <v>15</v>
      </c>
      <c r="AR25" t="s">
        <v>16</v>
      </c>
      <c r="AS25" t="s">
        <v>17</v>
      </c>
      <c r="AT25" t="s">
        <v>18</v>
      </c>
      <c r="AU25" t="s">
        <v>19</v>
      </c>
    </row>
    <row r="26" spans="1:47" x14ac:dyDescent="0.25">
      <c r="A26" t="s">
        <v>21</v>
      </c>
      <c r="B26">
        <v>0.74650150000000004</v>
      </c>
      <c r="C26">
        <v>3.7360200000000003E-2</v>
      </c>
      <c r="D26">
        <v>0.58506239999999998</v>
      </c>
      <c r="E26">
        <v>0.50763749999999996</v>
      </c>
      <c r="F26">
        <v>1.8773979999999999</v>
      </c>
      <c r="G26">
        <v>4.6699529999999996</v>
      </c>
      <c r="H26">
        <v>0.29597040000000002</v>
      </c>
      <c r="I26" s="4">
        <v>2.716795E-2</v>
      </c>
      <c r="J26" s="4">
        <v>4.7691709999999998E-2</v>
      </c>
      <c r="K26">
        <v>34.668370000000003</v>
      </c>
      <c r="L26" s="4">
        <v>3.6927920000000003E-2</v>
      </c>
      <c r="M26" s="4">
        <v>-1.518807E-2</v>
      </c>
      <c r="N26" s="4">
        <v>5.5791540000000001E-2</v>
      </c>
      <c r="O26">
        <v>1.4517100000000001</v>
      </c>
      <c r="P26">
        <v>23.76023</v>
      </c>
      <c r="Q26">
        <v>68.752579999999995</v>
      </c>
      <c r="R26">
        <v>1.4606209999999999</v>
      </c>
      <c r="S26" s="4">
        <v>6.0406689999999999E-2</v>
      </c>
      <c r="T26">
        <v>0.89453280000000002</v>
      </c>
      <c r="U26">
        <v>0.69934960000000002</v>
      </c>
      <c r="V26">
        <v>2.4847410000000001</v>
      </c>
      <c r="W26">
        <v>5.6044109999999998</v>
      </c>
      <c r="X26">
        <v>0.34311950000000002</v>
      </c>
      <c r="Y26" s="4">
        <v>2.8485159999999999E-2</v>
      </c>
      <c r="Z26" s="4">
        <v>4.5337620000000002E-2</v>
      </c>
      <c r="AA26">
        <v>32.152920000000002</v>
      </c>
      <c r="AB26" s="4">
        <v>2.8657220000000001E-2</v>
      </c>
      <c r="AC26" s="4">
        <v>-1.085794E-2</v>
      </c>
      <c r="AD26" s="4">
        <v>3.7749419999999999E-2</v>
      </c>
      <c r="AE26">
        <v>0.9662617</v>
      </c>
      <c r="AF26">
        <v>55.204259999999998</v>
      </c>
      <c r="AG26">
        <v>0</v>
      </c>
      <c r="AH26" s="4">
        <v>5.0359889999999997E-2</v>
      </c>
      <c r="AI26">
        <v>0.9700744</v>
      </c>
      <c r="AJ26">
        <v>0.95914359999999999</v>
      </c>
      <c r="AK26">
        <v>4.0162909999999998</v>
      </c>
      <c r="AL26">
        <v>10.700379999999999</v>
      </c>
      <c r="AM26">
        <v>0.73901220000000001</v>
      </c>
      <c r="AN26">
        <v>0</v>
      </c>
      <c r="AO26" s="4">
        <v>5.7448489999999998E-2</v>
      </c>
      <c r="AP26">
        <v>48.507179999999998</v>
      </c>
      <c r="AQ26" s="4">
        <v>6.1596390000000001E-2</v>
      </c>
      <c r="AR26" s="4">
        <v>-2.219805E-2</v>
      </c>
      <c r="AS26">
        <v>7.2039099999999995E-2</v>
      </c>
      <c r="AT26">
        <v>1.8675949999999999</v>
      </c>
      <c r="AU26">
        <v>67.978909999999999</v>
      </c>
    </row>
    <row r="27" spans="1:47" s="8" customFormat="1" x14ac:dyDescent="0.25">
      <c r="A27" s="8" t="s">
        <v>22</v>
      </c>
      <c r="B27" s="8">
        <v>2.266753</v>
      </c>
      <c r="C27" s="8">
        <v>0.1124179</v>
      </c>
      <c r="D27" s="8">
        <v>0.40283419999999998</v>
      </c>
      <c r="E27" s="8">
        <v>1.0517939999999999</v>
      </c>
      <c r="F27" s="8">
        <v>2.4444659999999998</v>
      </c>
      <c r="G27" s="8">
        <v>10.74202</v>
      </c>
      <c r="H27" s="8">
        <v>0.37788729999999998</v>
      </c>
      <c r="I27" s="19">
        <v>5.4207440000000003E-2</v>
      </c>
      <c r="J27" s="8">
        <v>6.9983900000000002E-2</v>
      </c>
      <c r="K27" s="8">
        <v>36.262569999999997</v>
      </c>
      <c r="L27" s="19">
        <v>2.9200759999999999E-2</v>
      </c>
      <c r="M27" s="19">
        <v>5.5659609999999998E-2</v>
      </c>
      <c r="N27" s="19">
        <v>-8.5652300000000001E-3</v>
      </c>
      <c r="O27" s="8">
        <v>1.108851</v>
      </c>
      <c r="P27" s="8">
        <v>33.311610000000002</v>
      </c>
      <c r="Q27" s="8">
        <v>88.281689999999998</v>
      </c>
      <c r="R27" s="8">
        <v>3.2806500000000001</v>
      </c>
      <c r="S27" s="8">
        <v>0.13444970000000001</v>
      </c>
      <c r="T27" s="8">
        <v>0.45558480000000001</v>
      </c>
      <c r="U27" s="8">
        <v>1.0718160000000001</v>
      </c>
      <c r="V27" s="8">
        <v>2.3930829999999998</v>
      </c>
      <c r="W27" s="8">
        <v>9.5356930000000002</v>
      </c>
      <c r="X27" s="8">
        <v>0.32404709999999998</v>
      </c>
      <c r="Y27" s="19">
        <v>4.2040649999999999E-2</v>
      </c>
      <c r="Z27" s="19">
        <v>4.9211060000000001E-2</v>
      </c>
      <c r="AA27" s="8">
        <v>24.87679</v>
      </c>
      <c r="AB27" s="19">
        <v>1.676186E-2</v>
      </c>
      <c r="AC27" s="19">
        <v>2.9432949999999999E-2</v>
      </c>
      <c r="AD27" s="19">
        <v>-4.286766E-3</v>
      </c>
      <c r="AE27" s="8">
        <v>0.54592980000000002</v>
      </c>
      <c r="AF27" s="8">
        <v>57.24879</v>
      </c>
      <c r="AG27" s="8">
        <v>0</v>
      </c>
      <c r="AH27" s="8">
        <v>0.15153430000000001</v>
      </c>
      <c r="AI27" s="8">
        <v>0.66792739999999995</v>
      </c>
      <c r="AJ27" s="8">
        <v>1.9872879999999999</v>
      </c>
      <c r="AK27" s="8">
        <v>5.2294140000000002</v>
      </c>
      <c r="AL27" s="8">
        <v>24.61346</v>
      </c>
      <c r="AM27" s="8">
        <v>0.94355149999999999</v>
      </c>
      <c r="AN27" s="8">
        <v>0</v>
      </c>
      <c r="AO27" s="19">
        <v>8.4301230000000005E-2</v>
      </c>
      <c r="AP27" s="8">
        <v>50.737740000000002</v>
      </c>
      <c r="AQ27" s="19">
        <v>4.8707359999999998E-2</v>
      </c>
      <c r="AR27" s="19">
        <v>8.1349030000000003E-2</v>
      </c>
      <c r="AS27" s="19">
        <v>-1.1059589999999999E-2</v>
      </c>
      <c r="AT27" s="8">
        <v>1.4265129999999999</v>
      </c>
      <c r="AU27" s="8">
        <v>85.960729999999998</v>
      </c>
    </row>
    <row r="28" spans="1:47" s="8" customFormat="1" x14ac:dyDescent="0.25">
      <c r="A28" s="8" t="s">
        <v>23</v>
      </c>
      <c r="B28" s="8">
        <v>2.8195079999999999</v>
      </c>
      <c r="C28" s="8">
        <v>0.10172920000000001</v>
      </c>
      <c r="D28" s="8">
        <v>0.20257349999999999</v>
      </c>
      <c r="E28" s="8">
        <v>0.71409739999999999</v>
      </c>
      <c r="F28" s="8">
        <v>1.5294920000000001</v>
      </c>
      <c r="G28" s="8">
        <v>14.000109999999999</v>
      </c>
      <c r="H28" s="8">
        <v>0.19962840000000001</v>
      </c>
      <c r="I28" s="19">
        <v>4.9048729999999999E-2</v>
      </c>
      <c r="J28" s="8">
        <v>7.9754699999999998E-2</v>
      </c>
      <c r="K28" s="8">
        <v>36.87659</v>
      </c>
      <c r="L28" s="19">
        <v>-1.3458990000000001E-2</v>
      </c>
      <c r="M28" s="19">
        <v>1.364987E-2</v>
      </c>
      <c r="N28" s="19">
        <v>1.8437460000000001E-3</v>
      </c>
      <c r="O28" s="8">
        <v>0.83367049999999998</v>
      </c>
      <c r="P28" s="8">
        <v>35.897150000000003</v>
      </c>
      <c r="Q28" s="8">
        <v>93.305369999999996</v>
      </c>
      <c r="R28" s="8">
        <v>3.8225920000000002</v>
      </c>
      <c r="S28" s="8">
        <v>0.1139722</v>
      </c>
      <c r="T28" s="8">
        <v>0.2146122</v>
      </c>
      <c r="U28" s="8">
        <v>0.68167250000000001</v>
      </c>
      <c r="V28" s="8">
        <v>1.4026510000000001</v>
      </c>
      <c r="W28" s="8">
        <v>11.641970000000001</v>
      </c>
      <c r="X28" s="8">
        <v>0.16036039999999999</v>
      </c>
      <c r="Y28" s="19">
        <v>3.5634220000000001E-2</v>
      </c>
      <c r="Z28" s="19">
        <v>5.2535119999999998E-2</v>
      </c>
      <c r="AA28" s="8">
        <v>23.6982</v>
      </c>
      <c r="AB28" s="19">
        <v>-7.2371809999999996E-3</v>
      </c>
      <c r="AC28" s="19">
        <v>6.7616270000000001E-3</v>
      </c>
      <c r="AD28" s="19">
        <v>8.6441190000000002E-4</v>
      </c>
      <c r="AE28" s="8">
        <v>0.38449179999999999</v>
      </c>
      <c r="AF28" s="8">
        <v>57.79092</v>
      </c>
      <c r="AG28" s="8">
        <v>0</v>
      </c>
      <c r="AH28" s="8">
        <v>0.13712640000000001</v>
      </c>
      <c r="AI28" s="8">
        <v>0.33588109999999999</v>
      </c>
      <c r="AJ28" s="8">
        <v>1.349234</v>
      </c>
      <c r="AK28" s="8">
        <v>3.2720210000000001</v>
      </c>
      <c r="AL28" s="8">
        <v>32.078800000000001</v>
      </c>
      <c r="AM28" s="8">
        <v>0.49845469999999997</v>
      </c>
      <c r="AN28" s="8">
        <v>0</v>
      </c>
      <c r="AO28" s="19">
        <v>9.6070939999999994E-2</v>
      </c>
      <c r="AP28" s="8">
        <v>51.59686</v>
      </c>
      <c r="AQ28" s="19">
        <v>-2.2449819999999999E-2</v>
      </c>
      <c r="AR28" s="19">
        <v>1.9949910000000001E-2</v>
      </c>
      <c r="AS28" s="19">
        <v>2.3806809999999999E-3</v>
      </c>
      <c r="AT28" s="8">
        <v>1.0725</v>
      </c>
      <c r="AU28" s="8">
        <v>90.436819999999997</v>
      </c>
    </row>
    <row r="32" spans="1:47" x14ac:dyDescent="0.25">
      <c r="A32" t="s">
        <v>0</v>
      </c>
    </row>
    <row r="33" spans="1:47" x14ac:dyDescent="0.25">
      <c r="A33" t="s">
        <v>1</v>
      </c>
    </row>
    <row r="34" spans="1:47" x14ac:dyDescent="0.25">
      <c r="A34" t="s">
        <v>42</v>
      </c>
    </row>
    <row r="36" spans="1:47" x14ac:dyDescent="0.25">
      <c r="A36" t="s">
        <v>3</v>
      </c>
    </row>
    <row r="37" spans="1:47" x14ac:dyDescent="0.25">
      <c r="A37" t="s">
        <v>4</v>
      </c>
    </row>
    <row r="38" spans="1:47" x14ac:dyDescent="0.25">
      <c r="A38" t="s">
        <v>5</v>
      </c>
    </row>
    <row r="40" spans="1:47" x14ac:dyDescent="0.25">
      <c r="A40" t="s">
        <v>20</v>
      </c>
      <c r="B40" t="s">
        <v>288</v>
      </c>
      <c r="C40" t="s">
        <v>289</v>
      </c>
      <c r="D40" t="s">
        <v>290</v>
      </c>
      <c r="E40" t="s">
        <v>291</v>
      </c>
      <c r="F40" t="s">
        <v>292</v>
      </c>
      <c r="G40" t="s">
        <v>293</v>
      </c>
      <c r="H40" t="s">
        <v>294</v>
      </c>
      <c r="I40" t="s">
        <v>295</v>
      </c>
      <c r="J40" t="s">
        <v>296</v>
      </c>
      <c r="K40" t="s">
        <v>297</v>
      </c>
      <c r="L40" t="s">
        <v>298</v>
      </c>
      <c r="M40" t="s">
        <v>299</v>
      </c>
      <c r="N40" t="s">
        <v>300</v>
      </c>
      <c r="O40" t="s">
        <v>301</v>
      </c>
      <c r="P40" t="s">
        <v>302</v>
      </c>
      <c r="Q40" t="s">
        <v>303</v>
      </c>
      <c r="R40" t="s">
        <v>304</v>
      </c>
      <c r="S40" t="s">
        <v>305</v>
      </c>
      <c r="T40" t="s">
        <v>306</v>
      </c>
      <c r="U40" t="s">
        <v>307</v>
      </c>
      <c r="V40" t="s">
        <v>308</v>
      </c>
      <c r="W40" t="s">
        <v>309</v>
      </c>
      <c r="X40" t="s">
        <v>310</v>
      </c>
      <c r="Y40" t="s">
        <v>311</v>
      </c>
      <c r="Z40" t="s">
        <v>312</v>
      </c>
      <c r="AA40" t="s">
        <v>313</v>
      </c>
      <c r="AB40" t="s">
        <v>314</v>
      </c>
      <c r="AC40" t="s">
        <v>315</v>
      </c>
      <c r="AD40" t="s">
        <v>316</v>
      </c>
      <c r="AE40" t="s">
        <v>317</v>
      </c>
      <c r="AF40" t="s">
        <v>318</v>
      </c>
      <c r="AG40" t="s">
        <v>6</v>
      </c>
      <c r="AH40" t="s">
        <v>7</v>
      </c>
      <c r="AI40" t="s">
        <v>8</v>
      </c>
      <c r="AJ40" t="s">
        <v>9</v>
      </c>
      <c r="AK40" t="s">
        <v>38</v>
      </c>
      <c r="AL40" t="s">
        <v>10</v>
      </c>
      <c r="AM40" t="s">
        <v>11</v>
      </c>
      <c r="AN40" t="s">
        <v>12</v>
      </c>
      <c r="AO40" t="s">
        <v>13</v>
      </c>
      <c r="AP40" t="s">
        <v>14</v>
      </c>
      <c r="AQ40" t="s">
        <v>15</v>
      </c>
      <c r="AR40" t="s">
        <v>16</v>
      </c>
      <c r="AS40" t="s">
        <v>17</v>
      </c>
      <c r="AT40" t="s">
        <v>18</v>
      </c>
      <c r="AU40" t="s">
        <v>19</v>
      </c>
    </row>
    <row r="41" spans="1:47" s="8" customFormat="1" x14ac:dyDescent="0.25">
      <c r="A41" s="8" t="s">
        <v>21</v>
      </c>
      <c r="B41" s="8">
        <v>3.4483999999999999</v>
      </c>
      <c r="C41" s="8">
        <v>0.11061559999999999</v>
      </c>
      <c r="D41" s="8">
        <v>0.78309240000000002</v>
      </c>
      <c r="E41" s="8">
        <v>2.1308449999999999</v>
      </c>
      <c r="F41" s="8">
        <v>4.6953620000000003</v>
      </c>
      <c r="G41" s="8">
        <v>13.43511</v>
      </c>
      <c r="H41" s="8">
        <v>0.17180880000000001</v>
      </c>
      <c r="I41" s="8">
        <v>0.17066480000000001</v>
      </c>
      <c r="J41" s="8">
        <v>0.18955250000000001</v>
      </c>
      <c r="K41" s="8">
        <v>31.39996</v>
      </c>
      <c r="L41" s="19">
        <v>6.2106460000000002E-2</v>
      </c>
      <c r="M41" s="19">
        <v>-3.085531E-2</v>
      </c>
      <c r="N41" s="19">
        <v>1.5526420000000001E-2</v>
      </c>
      <c r="O41" s="8">
        <v>1.6891419999999999</v>
      </c>
      <c r="P41" s="8">
        <v>38.493259999999999</v>
      </c>
      <c r="Q41" s="8">
        <v>96.764589999999998</v>
      </c>
      <c r="R41" s="8">
        <v>4.3906460000000003</v>
      </c>
      <c r="S41" s="8">
        <v>0.1163848</v>
      </c>
      <c r="T41" s="8">
        <v>0.77913200000000005</v>
      </c>
      <c r="U41" s="8">
        <v>1.9102779999999999</v>
      </c>
      <c r="V41" s="8">
        <v>4.043876</v>
      </c>
      <c r="W41" s="8">
        <v>10.492100000000001</v>
      </c>
      <c r="X41" s="8">
        <v>0.12961239999999999</v>
      </c>
      <c r="Y41" s="8">
        <v>0.116442</v>
      </c>
      <c r="Z41" s="8">
        <v>0.1172598</v>
      </c>
      <c r="AA41" s="8">
        <v>18.950469999999999</v>
      </c>
      <c r="AB41" s="19">
        <v>3.1363170000000003E-2</v>
      </c>
      <c r="AC41" s="19">
        <v>-1.4354189999999999E-2</v>
      </c>
      <c r="AD41" s="19">
        <v>6.8362400000000004E-3</v>
      </c>
      <c r="AE41" s="8">
        <v>0.73161909999999997</v>
      </c>
      <c r="AF41" s="8">
        <v>58.198340000000002</v>
      </c>
      <c r="AG41" s="8">
        <v>0</v>
      </c>
      <c r="AH41" s="8">
        <v>0.14910490000000001</v>
      </c>
      <c r="AI41" s="8">
        <v>1.298422</v>
      </c>
      <c r="AJ41" s="8">
        <v>4.0260749999999996</v>
      </c>
      <c r="AK41" s="8">
        <v>10.04472</v>
      </c>
      <c r="AL41" s="8">
        <v>30.784189999999999</v>
      </c>
      <c r="AM41" s="8">
        <v>0.42899150000000003</v>
      </c>
      <c r="AN41" s="8">
        <v>0</v>
      </c>
      <c r="AO41" s="8">
        <v>0.22833120000000001</v>
      </c>
      <c r="AP41" s="8">
        <v>43.934089999999998</v>
      </c>
      <c r="AQ41" s="8">
        <v>0.1035946</v>
      </c>
      <c r="AR41" s="19">
        <v>-4.509643E-2</v>
      </c>
      <c r="AS41" s="19">
        <v>2.004802E-2</v>
      </c>
      <c r="AT41" s="8">
        <v>2.1730459999999998</v>
      </c>
      <c r="AU41" s="8">
        <v>93.145520000000005</v>
      </c>
    </row>
    <row r="42" spans="1:47" s="8" customFormat="1" x14ac:dyDescent="0.25">
      <c r="A42" s="8" t="s">
        <v>22</v>
      </c>
      <c r="B42" s="8">
        <v>2.6531289999999998</v>
      </c>
      <c r="C42" s="8">
        <v>0.18310090000000001</v>
      </c>
      <c r="D42" s="8">
        <v>1.642549</v>
      </c>
      <c r="E42" s="8">
        <v>3.0170699999999999</v>
      </c>
      <c r="F42" s="8">
        <v>7.5048760000000003</v>
      </c>
      <c r="G42" s="8">
        <v>11.708780000000001</v>
      </c>
      <c r="H42" s="8">
        <v>0.30469089999999999</v>
      </c>
      <c r="I42" s="8">
        <v>0.2294407</v>
      </c>
      <c r="J42" s="8">
        <v>0.24340100000000001</v>
      </c>
      <c r="K42" s="8">
        <v>27.643920000000001</v>
      </c>
      <c r="L42" s="19">
        <v>8.1478049999999996E-2</v>
      </c>
      <c r="M42" s="19">
        <v>6.7311750000000004E-2</v>
      </c>
      <c r="N42" s="8">
        <v>-3.6183399999999998E-2</v>
      </c>
      <c r="O42" s="8">
        <v>4.5086570000000004</v>
      </c>
      <c r="P42" s="8">
        <v>40.405419999999999</v>
      </c>
      <c r="Q42" s="8">
        <v>100.1576</v>
      </c>
      <c r="R42" s="8">
        <v>3.2532610000000002</v>
      </c>
      <c r="S42" s="8">
        <v>0.18553249999999999</v>
      </c>
      <c r="T42" s="8">
        <v>1.57386</v>
      </c>
      <c r="U42" s="8">
        <v>2.604832</v>
      </c>
      <c r="V42" s="8">
        <v>6.2247519999999996</v>
      </c>
      <c r="W42" s="8">
        <v>8.8060840000000002</v>
      </c>
      <c r="X42" s="8">
        <v>0.2213656</v>
      </c>
      <c r="Y42" s="8">
        <v>0.1507599</v>
      </c>
      <c r="Z42" s="8">
        <v>0.145008</v>
      </c>
      <c r="AA42" s="8">
        <v>16.0672</v>
      </c>
      <c r="AB42" s="19">
        <v>3.9625390000000003E-2</v>
      </c>
      <c r="AC42" s="19">
        <v>3.0157090000000001E-2</v>
      </c>
      <c r="AD42" s="19">
        <v>-1.534281E-2</v>
      </c>
      <c r="AE42" s="8">
        <v>1.880684</v>
      </c>
      <c r="AF42" s="8">
        <v>58.832210000000003</v>
      </c>
      <c r="AG42" s="8">
        <v>0</v>
      </c>
      <c r="AH42" s="8">
        <v>0.2468119</v>
      </c>
      <c r="AI42" s="8">
        <v>2.7234609999999999</v>
      </c>
      <c r="AJ42" s="8">
        <v>5.7005309999999998</v>
      </c>
      <c r="AK42" s="8">
        <v>16.05508</v>
      </c>
      <c r="AL42" s="8">
        <v>26.828620000000001</v>
      </c>
      <c r="AM42" s="8">
        <v>0.76078650000000003</v>
      </c>
      <c r="AN42" s="8">
        <v>0</v>
      </c>
      <c r="AO42" s="8">
        <v>0.29319610000000002</v>
      </c>
      <c r="AP42" s="8">
        <v>38.678719999999998</v>
      </c>
      <c r="AQ42" s="8">
        <v>0.13590679999999999</v>
      </c>
      <c r="AR42" s="19">
        <v>9.8379159999999993E-2</v>
      </c>
      <c r="AS42" s="19">
        <v>-4.6720709999999999E-2</v>
      </c>
      <c r="AT42" s="8">
        <v>5.8002929999999999</v>
      </c>
      <c r="AU42" s="8">
        <v>97.275080000000003</v>
      </c>
    </row>
    <row r="48" spans="1:47" x14ac:dyDescent="0.25">
      <c r="A48" t="s">
        <v>0</v>
      </c>
    </row>
    <row r="49" spans="1:47" x14ac:dyDescent="0.25">
      <c r="A49" t="s">
        <v>1</v>
      </c>
    </row>
    <row r="50" spans="1:47" x14ac:dyDescent="0.25">
      <c r="A50" t="s">
        <v>43</v>
      </c>
    </row>
    <row r="52" spans="1:47" x14ac:dyDescent="0.25">
      <c r="A52" t="s">
        <v>3</v>
      </c>
    </row>
    <row r="53" spans="1:47" x14ac:dyDescent="0.25">
      <c r="A53" t="s">
        <v>4</v>
      </c>
    </row>
    <row r="54" spans="1:47" x14ac:dyDescent="0.25">
      <c r="A54" t="s">
        <v>5</v>
      </c>
    </row>
    <row r="56" spans="1:47" x14ac:dyDescent="0.25">
      <c r="A56" t="s">
        <v>20</v>
      </c>
      <c r="B56" t="s">
        <v>288</v>
      </c>
      <c r="C56" t="s">
        <v>289</v>
      </c>
      <c r="D56" t="s">
        <v>290</v>
      </c>
      <c r="E56" t="s">
        <v>291</v>
      </c>
      <c r="F56" t="s">
        <v>292</v>
      </c>
      <c r="G56" t="s">
        <v>293</v>
      </c>
      <c r="H56" t="s">
        <v>294</v>
      </c>
      <c r="I56" t="s">
        <v>295</v>
      </c>
      <c r="J56" t="s">
        <v>296</v>
      </c>
      <c r="K56" t="s">
        <v>297</v>
      </c>
      <c r="L56" t="s">
        <v>298</v>
      </c>
      <c r="M56" t="s">
        <v>299</v>
      </c>
      <c r="N56" t="s">
        <v>300</v>
      </c>
      <c r="O56" t="s">
        <v>301</v>
      </c>
      <c r="P56" t="s">
        <v>302</v>
      </c>
      <c r="Q56" t="s">
        <v>303</v>
      </c>
      <c r="R56" t="s">
        <v>304</v>
      </c>
      <c r="S56" t="s">
        <v>305</v>
      </c>
      <c r="T56" t="s">
        <v>306</v>
      </c>
      <c r="U56" t="s">
        <v>307</v>
      </c>
      <c r="V56" t="s">
        <v>308</v>
      </c>
      <c r="W56" t="s">
        <v>309</v>
      </c>
      <c r="X56" t="s">
        <v>310</v>
      </c>
      <c r="Y56" t="s">
        <v>311</v>
      </c>
      <c r="Z56" t="s">
        <v>312</v>
      </c>
      <c r="AA56" t="s">
        <v>313</v>
      </c>
      <c r="AB56" t="s">
        <v>314</v>
      </c>
      <c r="AC56" t="s">
        <v>315</v>
      </c>
      <c r="AD56" t="s">
        <v>316</v>
      </c>
      <c r="AE56" t="s">
        <v>317</v>
      </c>
      <c r="AF56" t="s">
        <v>318</v>
      </c>
      <c r="AG56" t="s">
        <v>6</v>
      </c>
      <c r="AH56" t="s">
        <v>7</v>
      </c>
      <c r="AI56" t="s">
        <v>8</v>
      </c>
      <c r="AJ56" t="s">
        <v>9</v>
      </c>
      <c r="AK56" t="s">
        <v>38</v>
      </c>
      <c r="AL56" t="s">
        <v>10</v>
      </c>
      <c r="AM56" t="s">
        <v>11</v>
      </c>
      <c r="AN56" t="s">
        <v>12</v>
      </c>
      <c r="AO56" t="s">
        <v>13</v>
      </c>
      <c r="AP56" t="s">
        <v>14</v>
      </c>
      <c r="AQ56" t="s">
        <v>15</v>
      </c>
      <c r="AR56" t="s">
        <v>16</v>
      </c>
      <c r="AS56" t="s">
        <v>17</v>
      </c>
      <c r="AT56" t="s">
        <v>18</v>
      </c>
      <c r="AU56" t="s">
        <v>19</v>
      </c>
    </row>
    <row r="57" spans="1:47" s="8" customFormat="1" x14ac:dyDescent="0.25">
      <c r="A57" s="8" t="s">
        <v>21</v>
      </c>
      <c r="B57" s="8">
        <v>3.2329370000000002</v>
      </c>
      <c r="C57" s="19">
        <v>8.3791729999999995E-2</v>
      </c>
      <c r="D57" s="8">
        <v>0.4301624</v>
      </c>
      <c r="E57" s="8">
        <v>1.2323869999999999</v>
      </c>
      <c r="F57" s="8">
        <v>3.0364969999999998</v>
      </c>
      <c r="G57" s="8">
        <v>16.323090000000001</v>
      </c>
      <c r="H57" s="8">
        <v>0.142397</v>
      </c>
      <c r="I57" s="8">
        <v>0.26229740000000001</v>
      </c>
      <c r="J57" s="8">
        <v>0.1106047</v>
      </c>
      <c r="K57" s="8">
        <v>35.159790000000001</v>
      </c>
      <c r="L57" s="19">
        <v>5.5247289999999998E-2</v>
      </c>
      <c r="M57" s="19">
        <v>4.4920750000000002E-2</v>
      </c>
      <c r="N57" s="8">
        <v>0.19850139999999999</v>
      </c>
      <c r="O57" s="8">
        <v>1.7885519999999999</v>
      </c>
      <c r="P57" s="8">
        <v>40.844790000000003</v>
      </c>
      <c r="Q57" s="8">
        <v>102.946</v>
      </c>
      <c r="R57" s="8">
        <v>3.9076849999999999</v>
      </c>
      <c r="S57" s="19">
        <v>8.3693619999999996E-2</v>
      </c>
      <c r="T57" s="8">
        <v>0.40629539999999997</v>
      </c>
      <c r="U57" s="8">
        <v>1.0488249999999999</v>
      </c>
      <c r="V57" s="8">
        <v>2.4826359999999998</v>
      </c>
      <c r="W57" s="8">
        <v>12.10139</v>
      </c>
      <c r="X57" s="8">
        <v>0.1019796</v>
      </c>
      <c r="Y57" s="8">
        <v>0.1698913</v>
      </c>
      <c r="Z57" s="19">
        <v>6.4953830000000004E-2</v>
      </c>
      <c r="AA57" s="8">
        <v>20.14414</v>
      </c>
      <c r="AB57" s="19">
        <v>2.648534E-2</v>
      </c>
      <c r="AC57" s="19">
        <v>1.9838430000000001E-2</v>
      </c>
      <c r="AD57" s="19">
        <v>8.2969959999999995E-2</v>
      </c>
      <c r="AE57" s="8">
        <v>0.73541389999999995</v>
      </c>
      <c r="AF57" s="8">
        <v>58.623800000000003</v>
      </c>
      <c r="AG57" s="8">
        <v>0</v>
      </c>
      <c r="AH57" s="8">
        <v>0.11294750000000001</v>
      </c>
      <c r="AI57" s="8">
        <v>0.71323950000000003</v>
      </c>
      <c r="AJ57" s="8">
        <v>2.3285049999999998</v>
      </c>
      <c r="AK57" s="8">
        <v>6.4959369999999996</v>
      </c>
      <c r="AL57" s="8">
        <v>37.401510000000002</v>
      </c>
      <c r="AM57" s="8">
        <v>0.35555290000000001</v>
      </c>
      <c r="AN57" s="8">
        <v>0</v>
      </c>
      <c r="AO57" s="8">
        <v>0.1332323</v>
      </c>
      <c r="AP57" s="8">
        <v>49.194760000000002</v>
      </c>
      <c r="AQ57" s="8">
        <v>9.2153399999999996E-2</v>
      </c>
      <c r="AR57" s="19">
        <v>6.5653710000000004E-2</v>
      </c>
      <c r="AS57" s="8">
        <v>0.2563088</v>
      </c>
      <c r="AT57" s="8">
        <v>2.300935</v>
      </c>
      <c r="AU57" s="8">
        <v>99.450739999999996</v>
      </c>
    </row>
    <row r="61" spans="1:47" x14ac:dyDescent="0.25">
      <c r="A61" t="s">
        <v>0</v>
      </c>
    </row>
    <row r="62" spans="1:47" x14ac:dyDescent="0.25">
      <c r="A62" t="s">
        <v>1</v>
      </c>
    </row>
    <row r="63" spans="1:47" x14ac:dyDescent="0.25">
      <c r="A63" t="s">
        <v>44</v>
      </c>
    </row>
    <row r="65" spans="1:47" x14ac:dyDescent="0.25">
      <c r="A65" t="s">
        <v>3</v>
      </c>
    </row>
    <row r="66" spans="1:47" x14ac:dyDescent="0.25">
      <c r="A66" t="s">
        <v>4</v>
      </c>
    </row>
    <row r="67" spans="1:47" x14ac:dyDescent="0.25">
      <c r="A67" t="s">
        <v>5</v>
      </c>
    </row>
    <row r="69" spans="1:47" x14ac:dyDescent="0.25">
      <c r="A69" t="s">
        <v>20</v>
      </c>
      <c r="B69" t="s">
        <v>288</v>
      </c>
      <c r="C69" t="s">
        <v>289</v>
      </c>
      <c r="D69" t="s">
        <v>290</v>
      </c>
      <c r="E69" t="s">
        <v>291</v>
      </c>
      <c r="F69" t="s">
        <v>292</v>
      </c>
      <c r="G69" t="s">
        <v>293</v>
      </c>
      <c r="H69" t="s">
        <v>294</v>
      </c>
      <c r="I69" t="s">
        <v>295</v>
      </c>
      <c r="J69" t="s">
        <v>296</v>
      </c>
      <c r="K69" t="s">
        <v>297</v>
      </c>
      <c r="L69" t="s">
        <v>298</v>
      </c>
      <c r="M69" t="s">
        <v>299</v>
      </c>
      <c r="N69" t="s">
        <v>300</v>
      </c>
      <c r="O69" t="s">
        <v>301</v>
      </c>
      <c r="P69" t="s">
        <v>302</v>
      </c>
      <c r="Q69" t="s">
        <v>303</v>
      </c>
      <c r="R69" t="s">
        <v>304</v>
      </c>
      <c r="S69" t="s">
        <v>305</v>
      </c>
      <c r="T69" t="s">
        <v>306</v>
      </c>
      <c r="U69" t="s">
        <v>307</v>
      </c>
      <c r="V69" t="s">
        <v>308</v>
      </c>
      <c r="W69" t="s">
        <v>309</v>
      </c>
      <c r="X69" t="s">
        <v>310</v>
      </c>
      <c r="Y69" t="s">
        <v>311</v>
      </c>
      <c r="Z69" t="s">
        <v>312</v>
      </c>
      <c r="AA69" t="s">
        <v>313</v>
      </c>
      <c r="AB69" t="s">
        <v>314</v>
      </c>
      <c r="AC69" t="s">
        <v>315</v>
      </c>
      <c r="AD69" t="s">
        <v>316</v>
      </c>
      <c r="AE69" t="s">
        <v>317</v>
      </c>
      <c r="AF69" t="s">
        <v>318</v>
      </c>
      <c r="AG69" t="s">
        <v>6</v>
      </c>
      <c r="AH69" t="s">
        <v>7</v>
      </c>
      <c r="AI69" t="s">
        <v>8</v>
      </c>
      <c r="AJ69" t="s">
        <v>9</v>
      </c>
      <c r="AK69" t="s">
        <v>38</v>
      </c>
      <c r="AL69" t="s">
        <v>10</v>
      </c>
      <c r="AM69" t="s">
        <v>11</v>
      </c>
      <c r="AN69" t="s">
        <v>12</v>
      </c>
      <c r="AO69" t="s">
        <v>13</v>
      </c>
      <c r="AP69" t="s">
        <v>14</v>
      </c>
      <c r="AQ69" t="s">
        <v>15</v>
      </c>
      <c r="AR69" t="s">
        <v>16</v>
      </c>
      <c r="AS69" t="s">
        <v>17</v>
      </c>
      <c r="AT69" t="s">
        <v>18</v>
      </c>
      <c r="AU69" t="s">
        <v>19</v>
      </c>
    </row>
    <row r="70" spans="1:47" s="8" customFormat="1" x14ac:dyDescent="0.25">
      <c r="A70" s="8" t="s">
        <v>21</v>
      </c>
      <c r="B70" s="8">
        <v>3.4626220000000001</v>
      </c>
      <c r="C70" s="8">
        <v>0.26727780000000001</v>
      </c>
      <c r="D70" s="8">
        <v>1.609259</v>
      </c>
      <c r="E70" s="8">
        <v>1.3507229999999999</v>
      </c>
      <c r="F70" s="8">
        <v>6.8805490000000002</v>
      </c>
      <c r="G70" s="8">
        <v>14.67342</v>
      </c>
      <c r="H70" s="8">
        <v>0.37317850000000002</v>
      </c>
      <c r="I70" s="19">
        <v>5.0086230000000002E-2</v>
      </c>
      <c r="J70" s="8">
        <v>0.16559989999999999</v>
      </c>
      <c r="K70" s="8">
        <v>31.797419999999999</v>
      </c>
      <c r="L70" s="19">
        <v>4.890224E-2</v>
      </c>
      <c r="M70" s="19">
        <v>7.955574E-2</v>
      </c>
      <c r="N70" s="19">
        <v>-7.5483919999999996E-2</v>
      </c>
      <c r="O70" s="8">
        <v>1.4813970000000001</v>
      </c>
      <c r="P70" s="8">
        <v>42.897509999999997</v>
      </c>
      <c r="Q70" s="8">
        <v>105.062</v>
      </c>
      <c r="R70" s="8">
        <v>4.0071279999999998</v>
      </c>
      <c r="S70" s="8">
        <v>0.25559949999999998</v>
      </c>
      <c r="T70" s="8">
        <v>1.455263</v>
      </c>
      <c r="U70" s="8">
        <v>1.100597</v>
      </c>
      <c r="V70" s="8">
        <v>5.3860359999999998</v>
      </c>
      <c r="W70" s="8">
        <v>10.41526</v>
      </c>
      <c r="X70" s="8">
        <v>0.25587919999999997</v>
      </c>
      <c r="Y70" s="8">
        <v>3.1060000000000001E-2</v>
      </c>
      <c r="Z70" s="19">
        <v>9.3110170000000006E-2</v>
      </c>
      <c r="AA70" s="8">
        <v>17.442160000000001</v>
      </c>
      <c r="AB70" s="8">
        <v>2.24455E-2</v>
      </c>
      <c r="AC70" s="19">
        <v>3.3638580000000001E-2</v>
      </c>
      <c r="AD70" s="8">
        <v>-3.0207700000000001E-2</v>
      </c>
      <c r="AE70" s="8">
        <v>0.58318680000000001</v>
      </c>
      <c r="AF70" s="8">
        <v>58.94885</v>
      </c>
      <c r="AG70" s="8">
        <v>0</v>
      </c>
      <c r="AH70" s="8">
        <v>0.3602786</v>
      </c>
      <c r="AI70" s="8">
        <v>2.6682640000000002</v>
      </c>
      <c r="AJ70" s="8">
        <v>2.552092</v>
      </c>
      <c r="AK70" s="8">
        <v>14.719469999999999</v>
      </c>
      <c r="AL70" s="8">
        <v>33.621569999999998</v>
      </c>
      <c r="AM70" s="8">
        <v>0.93179400000000001</v>
      </c>
      <c r="AN70" s="8">
        <v>0</v>
      </c>
      <c r="AO70" s="8">
        <v>0.1994784</v>
      </c>
      <c r="AP70" s="8">
        <v>44.490209999999998</v>
      </c>
      <c r="AQ70" s="19">
        <v>8.1569740000000002E-2</v>
      </c>
      <c r="AR70" s="8">
        <v>0.1162743</v>
      </c>
      <c r="AS70" s="19">
        <v>-9.7466280000000002E-2</v>
      </c>
      <c r="AT70" s="8">
        <v>1.905786</v>
      </c>
      <c r="AU70" s="8">
        <v>101.5493</v>
      </c>
    </row>
    <row r="71" spans="1:47" x14ac:dyDescent="0.25">
      <c r="A71" t="s">
        <v>22</v>
      </c>
      <c r="B71">
        <v>-2.7133120000000002</v>
      </c>
      <c r="C71">
        <v>0.21391019999999999</v>
      </c>
      <c r="D71">
        <v>8.1120870000000007</v>
      </c>
      <c r="E71">
        <v>0.50555380000000005</v>
      </c>
      <c r="F71">
        <v>24.935079999999999</v>
      </c>
      <c r="G71">
        <v>0.32519500000000001</v>
      </c>
      <c r="H71" s="4">
        <v>9.4258670000000003E-2</v>
      </c>
      <c r="I71" s="4">
        <v>4.4820029999999997E-2</v>
      </c>
      <c r="J71" s="4">
        <v>3.297191E-2</v>
      </c>
      <c r="K71">
        <v>0.70296879999999995</v>
      </c>
      <c r="L71" s="4">
        <v>-3.533488E-3</v>
      </c>
      <c r="M71" s="4">
        <v>-7.9672939999999998E-3</v>
      </c>
      <c r="N71">
        <v>1.340973</v>
      </c>
      <c r="O71">
        <v>27.155809999999999</v>
      </c>
      <c r="P71">
        <v>43.283050000000003</v>
      </c>
      <c r="Q71">
        <v>104.0219</v>
      </c>
      <c r="R71">
        <v>-3.2790349999999999</v>
      </c>
      <c r="S71">
        <v>0.21362229999999999</v>
      </c>
      <c r="T71">
        <v>7.6606579999999997</v>
      </c>
      <c r="U71">
        <v>0.43017719999999998</v>
      </c>
      <c r="V71">
        <v>20.383330000000001</v>
      </c>
      <c r="W71">
        <v>0.24104639999999999</v>
      </c>
      <c r="X71" s="4">
        <v>6.7492849999999993E-2</v>
      </c>
      <c r="Y71" s="4">
        <v>2.902507E-2</v>
      </c>
      <c r="Z71" s="4">
        <v>1.9359729999999999E-2</v>
      </c>
      <c r="AA71">
        <v>0.40268219999999999</v>
      </c>
      <c r="AB71" s="4">
        <v>-1.693644E-3</v>
      </c>
      <c r="AC71" s="4">
        <v>-3.517994E-3</v>
      </c>
      <c r="AD71">
        <v>0.56040420000000002</v>
      </c>
      <c r="AE71">
        <v>11.163930000000001</v>
      </c>
      <c r="AF71">
        <v>62.11251</v>
      </c>
      <c r="AG71">
        <v>0</v>
      </c>
      <c r="AH71">
        <v>0.28834140000000003</v>
      </c>
      <c r="AI71">
        <v>13.45041</v>
      </c>
      <c r="AJ71">
        <v>0.95520660000000002</v>
      </c>
      <c r="AK71">
        <v>53.34328</v>
      </c>
      <c r="AL71">
        <v>0.7451274</v>
      </c>
      <c r="AM71">
        <v>0.2353556</v>
      </c>
      <c r="AN71">
        <v>0</v>
      </c>
      <c r="AO71" s="4">
        <v>3.971732E-2</v>
      </c>
      <c r="AP71">
        <v>0.98357740000000005</v>
      </c>
      <c r="AQ71" s="4">
        <v>-5.8939159999999999E-3</v>
      </c>
      <c r="AR71" s="4">
        <v>-1.164456E-2</v>
      </c>
      <c r="AS71">
        <v>1.73149</v>
      </c>
      <c r="AT71">
        <v>34.935380000000002</v>
      </c>
      <c r="AU71">
        <v>106.6904</v>
      </c>
    </row>
    <row r="72" spans="1:47" x14ac:dyDescent="0.25">
      <c r="A72" t="s">
        <v>23</v>
      </c>
      <c r="B72">
        <v>-2.249689</v>
      </c>
      <c r="C72">
        <v>0.2170704</v>
      </c>
      <c r="D72">
        <v>10.68688</v>
      </c>
      <c r="E72">
        <v>0.53775859999999998</v>
      </c>
      <c r="F72">
        <v>25.814889999999998</v>
      </c>
      <c r="G72">
        <v>0.46470080000000002</v>
      </c>
      <c r="H72" s="4">
        <v>3.9596180000000002E-2</v>
      </c>
      <c r="I72">
        <v>0.33522590000000002</v>
      </c>
      <c r="J72" s="4">
        <v>3.3024419999999999E-2</v>
      </c>
      <c r="K72">
        <v>0.60949359999999997</v>
      </c>
      <c r="L72" s="4">
        <v>3.0504429999999999E-2</v>
      </c>
      <c r="M72" s="4">
        <v>-8.7699389999999992E-3</v>
      </c>
      <c r="N72">
        <v>0.92531169999999996</v>
      </c>
      <c r="O72">
        <v>22.586880000000001</v>
      </c>
      <c r="P72">
        <v>44.662970000000001</v>
      </c>
      <c r="Q72">
        <v>104.6859</v>
      </c>
      <c r="R72">
        <v>-2.6170849999999999</v>
      </c>
      <c r="S72">
        <v>0.20867230000000001</v>
      </c>
      <c r="T72">
        <v>9.7147889999999997</v>
      </c>
      <c r="U72">
        <v>0.44046999999999997</v>
      </c>
      <c r="V72">
        <v>20.31345</v>
      </c>
      <c r="W72">
        <v>0.33157310000000001</v>
      </c>
      <c r="X72" s="4">
        <v>2.7292210000000001E-2</v>
      </c>
      <c r="Y72">
        <v>0.20897180000000001</v>
      </c>
      <c r="Z72" s="4">
        <v>1.866549E-2</v>
      </c>
      <c r="AA72">
        <v>0.33608149999999998</v>
      </c>
      <c r="AB72" s="4">
        <v>1.4074420000000001E-2</v>
      </c>
      <c r="AC72" s="4">
        <v>-3.7276039999999998E-3</v>
      </c>
      <c r="AD72">
        <v>0.37223600000000001</v>
      </c>
      <c r="AE72">
        <v>8.9383959999999991</v>
      </c>
      <c r="AF72">
        <v>61.69614</v>
      </c>
      <c r="AG72">
        <v>0</v>
      </c>
      <c r="AH72">
        <v>0.29260130000000001</v>
      </c>
      <c r="AI72">
        <v>17.71959</v>
      </c>
      <c r="AJ72">
        <v>1.0160549999999999</v>
      </c>
      <c r="AK72">
        <v>55.225459999999998</v>
      </c>
      <c r="AL72">
        <v>1.064781</v>
      </c>
      <c r="AM72" s="4">
        <v>9.8868189999999995E-2</v>
      </c>
      <c r="AN72">
        <v>0</v>
      </c>
      <c r="AO72" s="4">
        <v>3.9780570000000001E-2</v>
      </c>
      <c r="AP72">
        <v>0.85278920000000002</v>
      </c>
      <c r="AQ72">
        <v>5.0881900000000001E-2</v>
      </c>
      <c r="AR72" s="4">
        <v>-1.281766E-2</v>
      </c>
      <c r="AS72">
        <v>1.19478</v>
      </c>
      <c r="AT72">
        <v>29.057549999999999</v>
      </c>
      <c r="AU72">
        <v>106.6003</v>
      </c>
    </row>
    <row r="76" spans="1:47" x14ac:dyDescent="0.25">
      <c r="A76" t="s">
        <v>0</v>
      </c>
    </row>
    <row r="77" spans="1:47" x14ac:dyDescent="0.25">
      <c r="A77" t="s">
        <v>1</v>
      </c>
    </row>
    <row r="78" spans="1:47" x14ac:dyDescent="0.25">
      <c r="A78" t="s">
        <v>45</v>
      </c>
    </row>
    <row r="80" spans="1:47" x14ac:dyDescent="0.25">
      <c r="A80" t="s">
        <v>3</v>
      </c>
    </row>
    <row r="81" spans="1:47" x14ac:dyDescent="0.25">
      <c r="A81" t="s">
        <v>4</v>
      </c>
    </row>
    <row r="82" spans="1:47" x14ac:dyDescent="0.25">
      <c r="A82" t="s">
        <v>5</v>
      </c>
    </row>
    <row r="84" spans="1:47" x14ac:dyDescent="0.25">
      <c r="A84" t="s">
        <v>20</v>
      </c>
      <c r="B84" t="s">
        <v>288</v>
      </c>
      <c r="C84" t="s">
        <v>289</v>
      </c>
      <c r="D84" t="s">
        <v>290</v>
      </c>
      <c r="E84" t="s">
        <v>291</v>
      </c>
      <c r="F84" t="s">
        <v>292</v>
      </c>
      <c r="G84" t="s">
        <v>293</v>
      </c>
      <c r="H84" t="s">
        <v>294</v>
      </c>
      <c r="I84" t="s">
        <v>295</v>
      </c>
      <c r="J84" t="s">
        <v>296</v>
      </c>
      <c r="K84" t="s">
        <v>297</v>
      </c>
      <c r="L84" t="s">
        <v>298</v>
      </c>
      <c r="M84" t="s">
        <v>299</v>
      </c>
      <c r="N84" t="s">
        <v>300</v>
      </c>
      <c r="O84" t="s">
        <v>301</v>
      </c>
      <c r="P84" t="s">
        <v>302</v>
      </c>
      <c r="Q84" t="s">
        <v>303</v>
      </c>
      <c r="R84" t="s">
        <v>304</v>
      </c>
      <c r="S84" t="s">
        <v>305</v>
      </c>
      <c r="T84" t="s">
        <v>306</v>
      </c>
      <c r="U84" t="s">
        <v>307</v>
      </c>
      <c r="V84" t="s">
        <v>308</v>
      </c>
      <c r="W84" t="s">
        <v>309</v>
      </c>
      <c r="X84" t="s">
        <v>310</v>
      </c>
      <c r="Y84" t="s">
        <v>311</v>
      </c>
      <c r="Z84" t="s">
        <v>312</v>
      </c>
      <c r="AA84" t="s">
        <v>313</v>
      </c>
      <c r="AB84" t="s">
        <v>314</v>
      </c>
      <c r="AC84" t="s">
        <v>315</v>
      </c>
      <c r="AD84" t="s">
        <v>316</v>
      </c>
      <c r="AE84" t="s">
        <v>317</v>
      </c>
      <c r="AF84" t="s">
        <v>318</v>
      </c>
      <c r="AG84" t="s">
        <v>6</v>
      </c>
      <c r="AH84" t="s">
        <v>7</v>
      </c>
      <c r="AI84" t="s">
        <v>8</v>
      </c>
      <c r="AJ84" t="s">
        <v>9</v>
      </c>
      <c r="AK84" t="s">
        <v>38</v>
      </c>
      <c r="AL84" t="s">
        <v>10</v>
      </c>
      <c r="AM84" t="s">
        <v>11</v>
      </c>
      <c r="AN84" t="s">
        <v>12</v>
      </c>
      <c r="AO84" t="s">
        <v>13</v>
      </c>
      <c r="AP84" t="s">
        <v>14</v>
      </c>
      <c r="AQ84" t="s">
        <v>15</v>
      </c>
      <c r="AR84" t="s">
        <v>16</v>
      </c>
      <c r="AS84" t="s">
        <v>17</v>
      </c>
      <c r="AT84" t="s">
        <v>18</v>
      </c>
      <c r="AU84" t="s">
        <v>19</v>
      </c>
    </row>
    <row r="85" spans="1:47" s="8" customFormat="1" x14ac:dyDescent="0.25">
      <c r="A85" s="8" t="s">
        <v>21</v>
      </c>
      <c r="B85" s="8">
        <v>2.7558569999999998</v>
      </c>
      <c r="C85" s="8">
        <v>0.1709349</v>
      </c>
      <c r="D85" s="8">
        <v>0.63567629999999997</v>
      </c>
      <c r="E85" s="8">
        <v>2.3968579999999999</v>
      </c>
      <c r="F85" s="8">
        <v>5.2878699999999998</v>
      </c>
      <c r="G85" s="8">
        <v>13.256410000000001</v>
      </c>
      <c r="H85" s="8">
        <v>0.32790340000000001</v>
      </c>
      <c r="I85" s="8">
        <v>0.15718550000000001</v>
      </c>
      <c r="J85" s="8">
        <v>0.2085651</v>
      </c>
      <c r="K85" s="8">
        <v>32.059750000000001</v>
      </c>
      <c r="L85" s="19">
        <v>4.0257719999999997E-2</v>
      </c>
      <c r="M85" s="19">
        <v>3.2635669999999999E-2</v>
      </c>
      <c r="N85" s="19">
        <v>1.851651E-2</v>
      </c>
      <c r="O85" s="8">
        <v>2.2587869999999999</v>
      </c>
      <c r="P85" s="8">
        <v>39.777810000000002</v>
      </c>
      <c r="Q85" s="8">
        <v>99.385000000000005</v>
      </c>
      <c r="R85" s="8">
        <v>3.4275890000000002</v>
      </c>
      <c r="S85" s="8">
        <v>0.1756838</v>
      </c>
      <c r="T85" s="8">
        <v>0.61781039999999998</v>
      </c>
      <c r="U85" s="8">
        <v>2.0989789999999999</v>
      </c>
      <c r="V85" s="8">
        <v>4.448677</v>
      </c>
      <c r="W85" s="8">
        <v>10.112730000000001</v>
      </c>
      <c r="X85" s="8">
        <v>0.24163960000000001</v>
      </c>
      <c r="Y85" s="8">
        <v>0.1047609</v>
      </c>
      <c r="Z85" s="8">
        <v>0.12603249999999999</v>
      </c>
      <c r="AA85" s="8">
        <v>18.900449999999999</v>
      </c>
      <c r="AB85" s="19">
        <v>1.9858830000000001E-2</v>
      </c>
      <c r="AC85" s="19">
        <v>1.483073E-2</v>
      </c>
      <c r="AD85" s="19">
        <v>7.9639069999999992E-3</v>
      </c>
      <c r="AE85" s="8">
        <v>0.95568620000000004</v>
      </c>
      <c r="AF85" s="8">
        <v>58.747300000000003</v>
      </c>
      <c r="AG85" s="8">
        <v>0</v>
      </c>
      <c r="AH85" s="8">
        <v>0.2304127</v>
      </c>
      <c r="AI85" s="8">
        <v>1.0539959999999999</v>
      </c>
      <c r="AJ85" s="8">
        <v>4.5286860000000004</v>
      </c>
      <c r="AK85" s="8">
        <v>11.31227</v>
      </c>
      <c r="AL85" s="8">
        <v>30.37473</v>
      </c>
      <c r="AM85" s="8">
        <v>0.81874610000000003</v>
      </c>
      <c r="AN85" s="8">
        <v>0</v>
      </c>
      <c r="AO85" s="8">
        <v>0.2512334</v>
      </c>
      <c r="AP85" s="8">
        <v>44.857239999999997</v>
      </c>
      <c r="AQ85" s="19">
        <v>6.7150559999999998E-2</v>
      </c>
      <c r="AR85" s="19">
        <v>4.769851E-2</v>
      </c>
      <c r="AS85" s="19">
        <v>2.3908869999999999E-2</v>
      </c>
      <c r="AT85" s="8">
        <v>2.9058820000000001</v>
      </c>
      <c r="AU85" s="8">
        <v>96.471969999999999</v>
      </c>
    </row>
    <row r="86" spans="1:47" x14ac:dyDescent="0.25">
      <c r="A86" t="s">
        <v>22</v>
      </c>
      <c r="B86">
        <v>0.37546550000000001</v>
      </c>
      <c r="C86" s="4">
        <v>5.3891979999999999E-2</v>
      </c>
      <c r="D86">
        <v>0.75662309999999999</v>
      </c>
      <c r="E86">
        <v>0.99590559999999995</v>
      </c>
      <c r="F86">
        <v>4.2604810000000004</v>
      </c>
      <c r="G86">
        <v>5.7748619999999997</v>
      </c>
      <c r="H86">
        <v>0.1910675</v>
      </c>
      <c r="I86">
        <v>0.1161116</v>
      </c>
      <c r="J86" s="4">
        <v>9.7732929999999996E-2</v>
      </c>
      <c r="K86">
        <v>32.485399999999998</v>
      </c>
      <c r="L86" s="4">
        <v>4.3032479999999998E-2</v>
      </c>
      <c r="M86" s="4">
        <v>3.9702630000000003E-2</v>
      </c>
      <c r="N86" s="4">
        <v>8.6421319999999996E-2</v>
      </c>
      <c r="O86">
        <v>3.1250290000000001</v>
      </c>
      <c r="P86">
        <v>27.95449</v>
      </c>
      <c r="Q86">
        <v>76.356229999999996</v>
      </c>
      <c r="R86">
        <v>0.64650149999999995</v>
      </c>
      <c r="S86" s="4">
        <v>7.6681860000000004E-2</v>
      </c>
      <c r="T86">
        <v>1.0180439999999999</v>
      </c>
      <c r="U86">
        <v>1.2074009999999999</v>
      </c>
      <c r="V86">
        <v>4.9622219999999997</v>
      </c>
      <c r="W86">
        <v>6.0989040000000001</v>
      </c>
      <c r="X86">
        <v>0.19492909999999999</v>
      </c>
      <c r="Y86">
        <v>0.1071347</v>
      </c>
      <c r="Z86">
        <v>8.1761600000000004E-2</v>
      </c>
      <c r="AA86">
        <v>26.513559999999998</v>
      </c>
      <c r="AB86" s="4">
        <v>2.9387880000000002E-2</v>
      </c>
      <c r="AC86" s="4">
        <v>2.4977949999999999E-2</v>
      </c>
      <c r="AD86">
        <v>5.1458299999999998E-2</v>
      </c>
      <c r="AE86">
        <v>1.8304659999999999</v>
      </c>
      <c r="AF86">
        <v>57.156570000000002</v>
      </c>
      <c r="AG86">
        <v>0</v>
      </c>
      <c r="AH86">
        <v>7.2644E-2</v>
      </c>
      <c r="AI86">
        <v>1.254534</v>
      </c>
      <c r="AJ86">
        <v>1.8816900000000001</v>
      </c>
      <c r="AK86">
        <v>9.1143889999999992</v>
      </c>
      <c r="AL86">
        <v>13.232089999999999</v>
      </c>
      <c r="AM86">
        <v>0.47707889999999997</v>
      </c>
      <c r="AN86">
        <v>0</v>
      </c>
      <c r="AO86">
        <v>0.1177272</v>
      </c>
      <c r="AP86">
        <v>45.452820000000003</v>
      </c>
      <c r="AQ86" s="4">
        <v>7.1778889999999998E-2</v>
      </c>
      <c r="AR86" s="4">
        <v>5.8027179999999998E-2</v>
      </c>
      <c r="AS86">
        <v>0.1115889</v>
      </c>
      <c r="AT86">
        <v>4.0202850000000003</v>
      </c>
      <c r="AU86">
        <v>75.864649999999997</v>
      </c>
    </row>
    <row r="91" spans="1:47" x14ac:dyDescent="0.25">
      <c r="A91" t="s">
        <v>0</v>
      </c>
    </row>
    <row r="92" spans="1:47" x14ac:dyDescent="0.25">
      <c r="A92" t="s">
        <v>1</v>
      </c>
    </row>
    <row r="93" spans="1:47" x14ac:dyDescent="0.25">
      <c r="A93" t="s">
        <v>46</v>
      </c>
    </row>
    <row r="95" spans="1:47" x14ac:dyDescent="0.25">
      <c r="A95" t="s">
        <v>3</v>
      </c>
    </row>
    <row r="96" spans="1:47" x14ac:dyDescent="0.25">
      <c r="A96" t="s">
        <v>4</v>
      </c>
    </row>
    <row r="97" spans="1:47" x14ac:dyDescent="0.25">
      <c r="A97" t="s">
        <v>5</v>
      </c>
    </row>
    <row r="99" spans="1:47" x14ac:dyDescent="0.25">
      <c r="A99" t="s">
        <v>20</v>
      </c>
      <c r="B99" t="s">
        <v>288</v>
      </c>
      <c r="C99" t="s">
        <v>289</v>
      </c>
      <c r="D99" t="s">
        <v>290</v>
      </c>
      <c r="E99" t="s">
        <v>291</v>
      </c>
      <c r="F99" t="s">
        <v>292</v>
      </c>
      <c r="G99" t="s">
        <v>293</v>
      </c>
      <c r="H99" t="s">
        <v>294</v>
      </c>
      <c r="I99" t="s">
        <v>295</v>
      </c>
      <c r="J99" t="s">
        <v>296</v>
      </c>
      <c r="K99" t="s">
        <v>297</v>
      </c>
      <c r="L99" t="s">
        <v>298</v>
      </c>
      <c r="M99" t="s">
        <v>299</v>
      </c>
      <c r="N99" t="s">
        <v>300</v>
      </c>
      <c r="O99" t="s">
        <v>301</v>
      </c>
      <c r="P99" t="s">
        <v>302</v>
      </c>
      <c r="Q99" t="s">
        <v>303</v>
      </c>
      <c r="R99" t="s">
        <v>304</v>
      </c>
      <c r="S99" t="s">
        <v>305</v>
      </c>
      <c r="T99" t="s">
        <v>306</v>
      </c>
      <c r="U99" t="s">
        <v>307</v>
      </c>
      <c r="V99" t="s">
        <v>308</v>
      </c>
      <c r="W99" t="s">
        <v>309</v>
      </c>
      <c r="X99" t="s">
        <v>310</v>
      </c>
      <c r="Y99" t="s">
        <v>311</v>
      </c>
      <c r="Z99" t="s">
        <v>312</v>
      </c>
      <c r="AA99" t="s">
        <v>313</v>
      </c>
      <c r="AB99" t="s">
        <v>314</v>
      </c>
      <c r="AC99" t="s">
        <v>315</v>
      </c>
      <c r="AD99" t="s">
        <v>316</v>
      </c>
      <c r="AE99" t="s">
        <v>317</v>
      </c>
      <c r="AF99" t="s">
        <v>318</v>
      </c>
      <c r="AG99" t="s">
        <v>6</v>
      </c>
      <c r="AH99" t="s">
        <v>7</v>
      </c>
      <c r="AI99" t="s">
        <v>8</v>
      </c>
      <c r="AJ99" t="s">
        <v>9</v>
      </c>
      <c r="AK99" t="s">
        <v>38</v>
      </c>
      <c r="AL99" t="s">
        <v>10</v>
      </c>
      <c r="AM99" t="s">
        <v>11</v>
      </c>
      <c r="AN99" t="s">
        <v>12</v>
      </c>
      <c r="AO99" t="s">
        <v>13</v>
      </c>
      <c r="AP99" t="s">
        <v>14</v>
      </c>
      <c r="AQ99" t="s">
        <v>15</v>
      </c>
      <c r="AR99" t="s">
        <v>16</v>
      </c>
      <c r="AS99" t="s">
        <v>17</v>
      </c>
      <c r="AT99" t="s">
        <v>18</v>
      </c>
      <c r="AU99" t="s">
        <v>19</v>
      </c>
    </row>
    <row r="100" spans="1:47" s="8" customFormat="1" x14ac:dyDescent="0.25">
      <c r="A100" s="8" t="s">
        <v>21</v>
      </c>
      <c r="B100" s="8">
        <v>3.202162</v>
      </c>
      <c r="C100" s="8">
        <v>0.2493562</v>
      </c>
      <c r="D100" s="8">
        <v>0.82352360000000002</v>
      </c>
      <c r="E100" s="8">
        <v>2.3936009999999999</v>
      </c>
      <c r="F100" s="8">
        <v>6.2159550000000001</v>
      </c>
      <c r="G100" s="8">
        <v>13.329700000000001</v>
      </c>
      <c r="H100" s="8">
        <v>0.484819</v>
      </c>
      <c r="I100" s="8">
        <v>0.1917229</v>
      </c>
      <c r="J100" s="8">
        <v>0.22934550000000001</v>
      </c>
      <c r="K100" s="8">
        <v>31.65269</v>
      </c>
      <c r="L100" s="19">
        <v>2.4207030000000001E-2</v>
      </c>
      <c r="M100" s="19">
        <v>5.2049869999999998E-2</v>
      </c>
      <c r="N100" s="19">
        <v>-4.0798630000000002E-2</v>
      </c>
      <c r="O100" s="8">
        <v>1.511001</v>
      </c>
      <c r="P100" s="8">
        <v>40.921210000000002</v>
      </c>
      <c r="Q100" s="8">
        <v>101.2406</v>
      </c>
      <c r="R100" s="8">
        <v>3.8700220000000001</v>
      </c>
      <c r="S100" s="8">
        <v>0.24903429999999999</v>
      </c>
      <c r="T100" s="8">
        <v>0.77773809999999999</v>
      </c>
      <c r="U100" s="8">
        <v>2.0368339999999998</v>
      </c>
      <c r="V100" s="8">
        <v>5.0815469999999996</v>
      </c>
      <c r="W100" s="8">
        <v>9.8810040000000008</v>
      </c>
      <c r="X100" s="8">
        <v>0.34716809999999998</v>
      </c>
      <c r="Y100" s="8">
        <v>0.12416489999999999</v>
      </c>
      <c r="Z100" s="8">
        <v>0.1346695</v>
      </c>
      <c r="AA100" s="8">
        <v>18.132629999999999</v>
      </c>
      <c r="AB100" s="19">
        <v>1.160337E-2</v>
      </c>
      <c r="AC100" s="19">
        <v>2.2984109999999999E-2</v>
      </c>
      <c r="AD100" s="19">
        <v>-1.7051029999999998E-2</v>
      </c>
      <c r="AE100" s="8">
        <v>0.62121630000000005</v>
      </c>
      <c r="AF100" s="8">
        <v>58.726430000000001</v>
      </c>
      <c r="AG100" s="8">
        <v>0</v>
      </c>
      <c r="AH100" s="8">
        <v>0.336121</v>
      </c>
      <c r="AI100" s="8">
        <v>1.3654599999999999</v>
      </c>
      <c r="AJ100" s="8">
        <v>4.522532</v>
      </c>
      <c r="AK100" s="8">
        <v>13.29771</v>
      </c>
      <c r="AL100" s="8">
        <v>30.542680000000001</v>
      </c>
      <c r="AM100" s="8">
        <v>1.2105509999999999</v>
      </c>
      <c r="AN100" s="8">
        <v>0</v>
      </c>
      <c r="AO100" s="8">
        <v>0.27626509999999999</v>
      </c>
      <c r="AP100" s="8">
        <v>44.287700000000001</v>
      </c>
      <c r="AQ100" s="19">
        <v>4.0377730000000001E-2</v>
      </c>
      <c r="AR100" s="19">
        <v>7.607324E-2</v>
      </c>
      <c r="AS100" s="19">
        <v>-5.267997E-2</v>
      </c>
      <c r="AT100" s="8">
        <v>1.9438709999999999</v>
      </c>
      <c r="AU100" s="8">
        <v>97.84666</v>
      </c>
    </row>
    <row r="101" spans="1:47" s="8" customFormat="1" x14ac:dyDescent="0.25">
      <c r="A101" s="8" t="s">
        <v>22</v>
      </c>
      <c r="B101" s="8">
        <v>2.7902719999999999</v>
      </c>
      <c r="C101" s="8">
        <v>0.1031319</v>
      </c>
      <c r="D101" s="8">
        <v>0.71760900000000005</v>
      </c>
      <c r="E101" s="8">
        <v>1.5672839999999999</v>
      </c>
      <c r="F101" s="8">
        <v>4.3471950000000001</v>
      </c>
      <c r="G101" s="8">
        <v>14.76085</v>
      </c>
      <c r="H101" s="8">
        <v>0.16926440000000001</v>
      </c>
      <c r="I101" s="8">
        <v>0.4420174</v>
      </c>
      <c r="J101" s="8">
        <v>0.12207419999999999</v>
      </c>
      <c r="K101" s="8">
        <v>32.811920000000001</v>
      </c>
      <c r="L101" s="19">
        <v>4.3419880000000001E-2</v>
      </c>
      <c r="M101" s="19">
        <v>2.4143930000000001E-2</v>
      </c>
      <c r="N101" s="8">
        <v>0.32569100000000001</v>
      </c>
      <c r="O101" s="8">
        <v>3.0433159999999999</v>
      </c>
      <c r="P101" s="8">
        <v>40.298810000000003</v>
      </c>
      <c r="Q101" s="8">
        <v>101.56699999999999</v>
      </c>
      <c r="R101" s="8">
        <v>3.423225</v>
      </c>
      <c r="S101" s="8">
        <v>0.1045565</v>
      </c>
      <c r="T101" s="8">
        <v>0.68796120000000005</v>
      </c>
      <c r="U101" s="8">
        <v>1.3538490000000001</v>
      </c>
      <c r="V101" s="8">
        <v>3.60758</v>
      </c>
      <c r="W101" s="8">
        <v>11.10736</v>
      </c>
      <c r="X101" s="8">
        <v>0.1230396</v>
      </c>
      <c r="Y101" s="8">
        <v>0.29059170000000001</v>
      </c>
      <c r="Z101" s="19">
        <v>7.2764839999999997E-2</v>
      </c>
      <c r="AA101" s="8">
        <v>19.08098</v>
      </c>
      <c r="AB101" s="19">
        <v>2.112758E-2</v>
      </c>
      <c r="AC101" s="19">
        <v>1.0822679999999999E-2</v>
      </c>
      <c r="AD101" s="8">
        <v>0.1381751</v>
      </c>
      <c r="AE101" s="8">
        <v>1.2701180000000001</v>
      </c>
      <c r="AF101" s="8">
        <v>58.707839999999997</v>
      </c>
      <c r="AG101" s="8">
        <v>0</v>
      </c>
      <c r="AH101" s="8">
        <v>0.13901720000000001</v>
      </c>
      <c r="AI101" s="8">
        <v>1.189846</v>
      </c>
      <c r="AJ101" s="8">
        <v>2.9612669999999999</v>
      </c>
      <c r="AK101" s="8">
        <v>9.2998949999999994</v>
      </c>
      <c r="AL101" s="8">
        <v>33.821910000000003</v>
      </c>
      <c r="AM101" s="8">
        <v>0.42263840000000003</v>
      </c>
      <c r="AN101" s="8">
        <v>0</v>
      </c>
      <c r="AO101" s="8">
        <v>0.14704809999999999</v>
      </c>
      <c r="AP101" s="8">
        <v>45.909669999999998</v>
      </c>
      <c r="AQ101" s="19">
        <v>7.2425069999999994E-2</v>
      </c>
      <c r="AR101" s="19">
        <v>3.5287449999999998E-2</v>
      </c>
      <c r="AS101" s="8">
        <v>0.42053849999999998</v>
      </c>
      <c r="AT101" s="8">
        <v>3.9151630000000002</v>
      </c>
      <c r="AU101" s="8">
        <v>98.334710000000001</v>
      </c>
    </row>
    <row r="107" spans="1:47" x14ac:dyDescent="0.25">
      <c r="A107" t="s">
        <v>0</v>
      </c>
    </row>
    <row r="108" spans="1:47" x14ac:dyDescent="0.25">
      <c r="A108" t="s">
        <v>1</v>
      </c>
    </row>
    <row r="109" spans="1:47" x14ac:dyDescent="0.25">
      <c r="A109" t="s">
        <v>281</v>
      </c>
    </row>
    <row r="111" spans="1:47" x14ac:dyDescent="0.25">
      <c r="A111" t="s">
        <v>3</v>
      </c>
    </row>
    <row r="112" spans="1:47" x14ac:dyDescent="0.25">
      <c r="A112" t="s">
        <v>4</v>
      </c>
    </row>
    <row r="113" spans="1:47" x14ac:dyDescent="0.25">
      <c r="A113" t="s">
        <v>5</v>
      </c>
    </row>
    <row r="115" spans="1:47" x14ac:dyDescent="0.25">
      <c r="A115" t="s">
        <v>20</v>
      </c>
      <c r="B115" t="s">
        <v>288</v>
      </c>
      <c r="C115" t="s">
        <v>289</v>
      </c>
      <c r="D115" t="s">
        <v>290</v>
      </c>
      <c r="E115" t="s">
        <v>291</v>
      </c>
      <c r="F115" t="s">
        <v>292</v>
      </c>
      <c r="G115" t="s">
        <v>293</v>
      </c>
      <c r="H115" t="s">
        <v>294</v>
      </c>
      <c r="I115" t="s">
        <v>295</v>
      </c>
      <c r="J115" t="s">
        <v>296</v>
      </c>
      <c r="K115" t="s">
        <v>297</v>
      </c>
      <c r="L115" t="s">
        <v>298</v>
      </c>
      <c r="M115" t="s">
        <v>299</v>
      </c>
      <c r="N115" t="s">
        <v>300</v>
      </c>
      <c r="O115" t="s">
        <v>301</v>
      </c>
      <c r="P115" t="s">
        <v>302</v>
      </c>
      <c r="Q115" t="s">
        <v>303</v>
      </c>
      <c r="R115" t="s">
        <v>304</v>
      </c>
      <c r="S115" t="s">
        <v>305</v>
      </c>
      <c r="T115" t="s">
        <v>306</v>
      </c>
      <c r="U115" t="s">
        <v>307</v>
      </c>
      <c r="V115" t="s">
        <v>308</v>
      </c>
      <c r="W115" t="s">
        <v>309</v>
      </c>
      <c r="X115" t="s">
        <v>310</v>
      </c>
      <c r="Y115" t="s">
        <v>311</v>
      </c>
      <c r="Z115" t="s">
        <v>312</v>
      </c>
      <c r="AA115" t="s">
        <v>313</v>
      </c>
      <c r="AB115" t="s">
        <v>314</v>
      </c>
      <c r="AC115" t="s">
        <v>315</v>
      </c>
      <c r="AD115" t="s">
        <v>316</v>
      </c>
      <c r="AE115" t="s">
        <v>317</v>
      </c>
      <c r="AF115" t="s">
        <v>318</v>
      </c>
      <c r="AG115" t="s">
        <v>6</v>
      </c>
      <c r="AH115" t="s">
        <v>7</v>
      </c>
      <c r="AI115" t="s">
        <v>8</v>
      </c>
      <c r="AJ115" t="s">
        <v>9</v>
      </c>
      <c r="AK115" t="s">
        <v>38</v>
      </c>
      <c r="AL115" t="s">
        <v>10</v>
      </c>
      <c r="AM115" t="s">
        <v>11</v>
      </c>
      <c r="AN115" t="s">
        <v>12</v>
      </c>
      <c r="AO115" t="s">
        <v>13</v>
      </c>
      <c r="AP115" t="s">
        <v>14</v>
      </c>
      <c r="AQ115" t="s">
        <v>15</v>
      </c>
      <c r="AR115" t="s">
        <v>16</v>
      </c>
      <c r="AS115" t="s">
        <v>17</v>
      </c>
      <c r="AT115" t="s">
        <v>18</v>
      </c>
      <c r="AU115" t="s">
        <v>19</v>
      </c>
    </row>
    <row r="116" spans="1:47" s="8" customFormat="1" x14ac:dyDescent="0.25">
      <c r="A116" s="8" t="s">
        <v>21</v>
      </c>
      <c r="B116" s="8">
        <v>4.8348319999999996</v>
      </c>
      <c r="C116" s="19">
        <v>7.4295180000000002E-2</v>
      </c>
      <c r="D116" s="8">
        <v>0.13731090000000001</v>
      </c>
      <c r="E116" s="8">
        <v>1.5002880000000001</v>
      </c>
      <c r="F116" s="8">
        <v>2.9842409999999999</v>
      </c>
      <c r="G116" s="8">
        <v>16.13494</v>
      </c>
      <c r="H116" s="19">
        <v>8.4117490000000003E-2</v>
      </c>
      <c r="I116" s="19">
        <v>2.554814E-2</v>
      </c>
      <c r="J116" s="19">
        <v>9.4948749999999998E-2</v>
      </c>
      <c r="K116" s="8">
        <v>37.764740000000003</v>
      </c>
      <c r="L116" s="19">
        <v>4.2325769999999999E-2</v>
      </c>
      <c r="M116" s="19">
        <v>3.8565929999999998E-2</v>
      </c>
      <c r="N116" s="8">
        <v>-0.1201105</v>
      </c>
      <c r="O116" s="8">
        <v>0.66941209999999995</v>
      </c>
      <c r="P116" s="8">
        <v>41.108969999999999</v>
      </c>
      <c r="Q116" s="8">
        <v>105.37439999999999</v>
      </c>
      <c r="R116" s="8">
        <v>5.6869009999999998</v>
      </c>
      <c r="S116" s="19">
        <v>7.2214390000000003E-2</v>
      </c>
      <c r="T116" s="8">
        <v>0.12620790000000001</v>
      </c>
      <c r="U116" s="8">
        <v>1.242518</v>
      </c>
      <c r="V116" s="8">
        <v>2.3743569999999998</v>
      </c>
      <c r="W116" s="8">
        <v>11.640510000000001</v>
      </c>
      <c r="X116" s="19">
        <v>5.8623370000000001E-2</v>
      </c>
      <c r="Y116" s="19">
        <v>1.6103059999999999E-2</v>
      </c>
      <c r="Z116" s="19">
        <v>5.4261570000000002E-2</v>
      </c>
      <c r="AA116" s="8">
        <v>21.05527</v>
      </c>
      <c r="AB116" s="19">
        <v>1.974565E-2</v>
      </c>
      <c r="AC116" s="19">
        <v>1.6574330000000002E-2</v>
      </c>
      <c r="AD116" s="19">
        <v>-4.885511E-2</v>
      </c>
      <c r="AE116" s="8">
        <v>0.2678526</v>
      </c>
      <c r="AF116" s="8">
        <v>57.41771</v>
      </c>
      <c r="AG116" s="8">
        <v>0</v>
      </c>
      <c r="AH116" s="8">
        <v>0.1001466</v>
      </c>
      <c r="AI116" s="8">
        <v>0.22767119999999999</v>
      </c>
      <c r="AJ116" s="8">
        <v>2.8346840000000002</v>
      </c>
      <c r="AK116" s="8">
        <v>6.3841450000000002</v>
      </c>
      <c r="AL116" s="8">
        <v>36.970390000000002</v>
      </c>
      <c r="AM116" s="8">
        <v>0.210034</v>
      </c>
      <c r="AN116" s="8">
        <v>0</v>
      </c>
      <c r="AO116" s="8">
        <v>0.1143734</v>
      </c>
      <c r="AP116" s="8">
        <v>52.839550000000003</v>
      </c>
      <c r="AQ116" s="19">
        <v>7.0600079999999996E-2</v>
      </c>
      <c r="AR116" s="19">
        <v>5.636584E-2</v>
      </c>
      <c r="AS116" s="8">
        <v>-0.1550889</v>
      </c>
      <c r="AT116" s="8">
        <v>0.86118479999999997</v>
      </c>
      <c r="AU116" s="8">
        <v>100.514</v>
      </c>
    </row>
    <row r="121" spans="1:47" x14ac:dyDescent="0.25">
      <c r="A121" t="s">
        <v>0</v>
      </c>
    </row>
    <row r="122" spans="1:47" x14ac:dyDescent="0.25">
      <c r="A122" t="s">
        <v>1</v>
      </c>
    </row>
    <row r="123" spans="1:47" x14ac:dyDescent="0.25">
      <c r="A123" t="s">
        <v>282</v>
      </c>
    </row>
    <row r="125" spans="1:47" x14ac:dyDescent="0.25">
      <c r="A125" t="s">
        <v>3</v>
      </c>
    </row>
    <row r="126" spans="1:47" x14ac:dyDescent="0.25">
      <c r="A126" t="s">
        <v>4</v>
      </c>
    </row>
    <row r="127" spans="1:47" x14ac:dyDescent="0.25">
      <c r="A127" t="s">
        <v>5</v>
      </c>
    </row>
    <row r="129" spans="1:47" x14ac:dyDescent="0.25">
      <c r="A129" t="s">
        <v>20</v>
      </c>
      <c r="B129" t="s">
        <v>288</v>
      </c>
      <c r="C129" t="s">
        <v>289</v>
      </c>
      <c r="D129" t="s">
        <v>290</v>
      </c>
      <c r="E129" t="s">
        <v>291</v>
      </c>
      <c r="F129" t="s">
        <v>292</v>
      </c>
      <c r="G129" t="s">
        <v>293</v>
      </c>
      <c r="H129" t="s">
        <v>294</v>
      </c>
      <c r="I129" t="s">
        <v>295</v>
      </c>
      <c r="J129" t="s">
        <v>296</v>
      </c>
      <c r="K129" t="s">
        <v>297</v>
      </c>
      <c r="L129" t="s">
        <v>298</v>
      </c>
      <c r="M129" t="s">
        <v>299</v>
      </c>
      <c r="N129" t="s">
        <v>300</v>
      </c>
      <c r="O129" t="s">
        <v>301</v>
      </c>
      <c r="P129" t="s">
        <v>302</v>
      </c>
      <c r="Q129" t="s">
        <v>303</v>
      </c>
      <c r="R129" t="s">
        <v>304</v>
      </c>
      <c r="S129" t="s">
        <v>305</v>
      </c>
      <c r="T129" t="s">
        <v>306</v>
      </c>
      <c r="U129" t="s">
        <v>307</v>
      </c>
      <c r="V129" t="s">
        <v>308</v>
      </c>
      <c r="W129" t="s">
        <v>309</v>
      </c>
      <c r="X129" t="s">
        <v>310</v>
      </c>
      <c r="Y129" t="s">
        <v>311</v>
      </c>
      <c r="Z129" t="s">
        <v>312</v>
      </c>
      <c r="AA129" t="s">
        <v>313</v>
      </c>
      <c r="AB129" t="s">
        <v>314</v>
      </c>
      <c r="AC129" t="s">
        <v>315</v>
      </c>
      <c r="AD129" t="s">
        <v>316</v>
      </c>
      <c r="AE129" t="s">
        <v>317</v>
      </c>
      <c r="AF129" t="s">
        <v>318</v>
      </c>
      <c r="AG129" t="s">
        <v>6</v>
      </c>
      <c r="AH129" t="s">
        <v>7</v>
      </c>
      <c r="AI129" t="s">
        <v>8</v>
      </c>
      <c r="AJ129" t="s">
        <v>9</v>
      </c>
      <c r="AK129" t="s">
        <v>38</v>
      </c>
      <c r="AL129" t="s">
        <v>10</v>
      </c>
      <c r="AM129" t="s">
        <v>11</v>
      </c>
      <c r="AN129" t="s">
        <v>12</v>
      </c>
      <c r="AO129" t="s">
        <v>13</v>
      </c>
      <c r="AP129" t="s">
        <v>14</v>
      </c>
      <c r="AQ129" t="s">
        <v>15</v>
      </c>
      <c r="AR129" t="s">
        <v>16</v>
      </c>
      <c r="AS129" t="s">
        <v>17</v>
      </c>
      <c r="AT129" t="s">
        <v>18</v>
      </c>
      <c r="AU129" t="s">
        <v>19</v>
      </c>
    </row>
    <row r="130" spans="1:47" s="8" customFormat="1" x14ac:dyDescent="0.25">
      <c r="A130" s="8" t="s">
        <v>21</v>
      </c>
      <c r="B130" s="8">
        <v>3.4693420000000001</v>
      </c>
      <c r="C130" s="8">
        <v>0.1045263</v>
      </c>
      <c r="D130" s="8">
        <v>0.63072640000000002</v>
      </c>
      <c r="E130" s="8">
        <v>3.0462220000000002</v>
      </c>
      <c r="F130" s="8">
        <v>5.8937290000000004</v>
      </c>
      <c r="G130" s="8">
        <v>13.89235</v>
      </c>
      <c r="H130" s="8">
        <v>0.19587309999999999</v>
      </c>
      <c r="I130" s="8">
        <v>0.1666916</v>
      </c>
      <c r="J130" s="8">
        <v>0.189553</v>
      </c>
      <c r="K130" s="8">
        <v>31.683710000000001</v>
      </c>
      <c r="L130" s="19">
        <v>4.9020979999999999E-2</v>
      </c>
      <c r="M130" s="19">
        <v>6.2549610000000005E-2</v>
      </c>
      <c r="N130" s="8">
        <v>0.2174547</v>
      </c>
      <c r="O130" s="8">
        <v>2.1948020000000001</v>
      </c>
      <c r="P130" s="8">
        <v>41.548099999999998</v>
      </c>
      <c r="Q130" s="8">
        <v>103.3447</v>
      </c>
      <c r="R130" s="8">
        <v>4.1195279999999999</v>
      </c>
      <c r="S130" s="8">
        <v>0.102564</v>
      </c>
      <c r="T130" s="8">
        <v>0.58523259999999999</v>
      </c>
      <c r="U130" s="8">
        <v>2.546805</v>
      </c>
      <c r="V130" s="8">
        <v>4.733784</v>
      </c>
      <c r="W130" s="8">
        <v>10.11781</v>
      </c>
      <c r="X130" s="8">
        <v>0.13780510000000001</v>
      </c>
      <c r="Y130" s="8">
        <v>0.1060642</v>
      </c>
      <c r="Z130" s="8">
        <v>0.1093553</v>
      </c>
      <c r="AA130" s="8">
        <v>17.83268</v>
      </c>
      <c r="AB130" s="19">
        <v>2.308632E-2</v>
      </c>
      <c r="AC130" s="19">
        <v>2.7137069999999999E-2</v>
      </c>
      <c r="AD130" s="19">
        <v>8.9290289999999994E-2</v>
      </c>
      <c r="AE130" s="8">
        <v>0.88655070000000002</v>
      </c>
      <c r="AF130" s="8">
        <v>58.58231</v>
      </c>
      <c r="AG130" s="8">
        <v>0</v>
      </c>
      <c r="AH130" s="8">
        <v>0.14089679999999999</v>
      </c>
      <c r="AI130" s="8">
        <v>1.0457890000000001</v>
      </c>
      <c r="AJ130" s="8">
        <v>5.7556130000000003</v>
      </c>
      <c r="AK130" s="8">
        <v>12.608370000000001</v>
      </c>
      <c r="AL130" s="8">
        <v>31.831890000000001</v>
      </c>
      <c r="AM130" s="8">
        <v>0.48907800000000001</v>
      </c>
      <c r="AN130" s="8">
        <v>0</v>
      </c>
      <c r="AO130" s="8">
        <v>0.2283317</v>
      </c>
      <c r="AP130" s="8">
        <v>44.331110000000002</v>
      </c>
      <c r="AQ130" s="19">
        <v>8.1767820000000005E-2</v>
      </c>
      <c r="AR130" s="19">
        <v>9.141908E-2</v>
      </c>
      <c r="AS130" s="8">
        <v>0.28078170000000002</v>
      </c>
      <c r="AT130" s="8">
        <v>2.823566</v>
      </c>
      <c r="AU130" s="8">
        <v>99.708600000000004</v>
      </c>
    </row>
    <row r="135" spans="1:47" x14ac:dyDescent="0.25">
      <c r="A135" t="s">
        <v>0</v>
      </c>
    </row>
    <row r="136" spans="1:47" x14ac:dyDescent="0.25">
      <c r="A136" t="s">
        <v>1</v>
      </c>
    </row>
    <row r="137" spans="1:47" x14ac:dyDescent="0.25">
      <c r="A137" t="s">
        <v>283</v>
      </c>
    </row>
    <row r="139" spans="1:47" x14ac:dyDescent="0.25">
      <c r="A139" t="s">
        <v>3</v>
      </c>
    </row>
    <row r="140" spans="1:47" x14ac:dyDescent="0.25">
      <c r="A140" t="s">
        <v>4</v>
      </c>
    </row>
    <row r="141" spans="1:47" x14ac:dyDescent="0.25">
      <c r="A141" t="s">
        <v>5</v>
      </c>
    </row>
    <row r="143" spans="1:47" x14ac:dyDescent="0.25">
      <c r="A143" t="s">
        <v>20</v>
      </c>
      <c r="B143" t="s">
        <v>288</v>
      </c>
      <c r="C143" t="s">
        <v>289</v>
      </c>
      <c r="D143" t="s">
        <v>290</v>
      </c>
      <c r="E143" t="s">
        <v>291</v>
      </c>
      <c r="F143" t="s">
        <v>292</v>
      </c>
      <c r="G143" t="s">
        <v>293</v>
      </c>
      <c r="H143" t="s">
        <v>294</v>
      </c>
      <c r="I143" t="s">
        <v>295</v>
      </c>
      <c r="J143" t="s">
        <v>296</v>
      </c>
      <c r="K143" t="s">
        <v>297</v>
      </c>
      <c r="L143" t="s">
        <v>298</v>
      </c>
      <c r="M143" t="s">
        <v>299</v>
      </c>
      <c r="N143" t="s">
        <v>300</v>
      </c>
      <c r="O143" t="s">
        <v>301</v>
      </c>
      <c r="P143" t="s">
        <v>302</v>
      </c>
      <c r="Q143" t="s">
        <v>303</v>
      </c>
      <c r="R143" t="s">
        <v>304</v>
      </c>
      <c r="S143" t="s">
        <v>305</v>
      </c>
      <c r="T143" t="s">
        <v>306</v>
      </c>
      <c r="U143" t="s">
        <v>307</v>
      </c>
      <c r="V143" t="s">
        <v>308</v>
      </c>
      <c r="W143" t="s">
        <v>309</v>
      </c>
      <c r="X143" t="s">
        <v>310</v>
      </c>
      <c r="Y143" t="s">
        <v>311</v>
      </c>
      <c r="Z143" t="s">
        <v>312</v>
      </c>
      <c r="AA143" t="s">
        <v>313</v>
      </c>
      <c r="AB143" t="s">
        <v>314</v>
      </c>
      <c r="AC143" t="s">
        <v>315</v>
      </c>
      <c r="AD143" t="s">
        <v>316</v>
      </c>
      <c r="AE143" t="s">
        <v>317</v>
      </c>
      <c r="AF143" t="s">
        <v>318</v>
      </c>
      <c r="AG143" t="s">
        <v>6</v>
      </c>
      <c r="AH143" t="s">
        <v>7</v>
      </c>
      <c r="AI143" t="s">
        <v>8</v>
      </c>
      <c r="AJ143" t="s">
        <v>9</v>
      </c>
      <c r="AK143" t="s">
        <v>38</v>
      </c>
      <c r="AL143" t="s">
        <v>10</v>
      </c>
      <c r="AM143" t="s">
        <v>11</v>
      </c>
      <c r="AN143" t="s">
        <v>12</v>
      </c>
      <c r="AO143" t="s">
        <v>13</v>
      </c>
      <c r="AP143" t="s">
        <v>14</v>
      </c>
      <c r="AQ143" t="s">
        <v>15</v>
      </c>
      <c r="AR143" t="s">
        <v>16</v>
      </c>
      <c r="AS143" t="s">
        <v>17</v>
      </c>
      <c r="AT143" t="s">
        <v>18</v>
      </c>
      <c r="AU143" t="s">
        <v>19</v>
      </c>
    </row>
    <row r="144" spans="1:47" s="8" customFormat="1" x14ac:dyDescent="0.25">
      <c r="A144" s="8" t="s">
        <v>21</v>
      </c>
      <c r="B144" s="8">
        <v>3.6138469999999998</v>
      </c>
      <c r="C144" s="8">
        <v>0.10535750000000001</v>
      </c>
      <c r="D144" s="8">
        <v>0.65381460000000002</v>
      </c>
      <c r="E144" s="8">
        <v>2.0921500000000002</v>
      </c>
      <c r="F144" s="8">
        <v>4.9662620000000004</v>
      </c>
      <c r="G144" s="8">
        <v>14.67719</v>
      </c>
      <c r="H144" s="8">
        <v>0.16351760000000001</v>
      </c>
      <c r="I144" s="8">
        <v>0.1246594</v>
      </c>
      <c r="J144" s="8">
        <v>0.1730286</v>
      </c>
      <c r="K144" s="8">
        <v>33.893999999999998</v>
      </c>
      <c r="L144" s="8">
        <v>3.7177099999999998E-2</v>
      </c>
      <c r="M144" s="19">
        <v>5.2808819999999999E-2</v>
      </c>
      <c r="N144" s="19">
        <v>-9.8436859999999999E-4</v>
      </c>
      <c r="O144" s="8">
        <v>1.513261</v>
      </c>
      <c r="P144" s="8">
        <v>41.23104</v>
      </c>
      <c r="Q144" s="8">
        <v>103.2971</v>
      </c>
      <c r="R144" s="8">
        <v>4.308954</v>
      </c>
      <c r="S144" s="8">
        <v>0.10380929999999999</v>
      </c>
      <c r="T144" s="8">
        <v>0.60917750000000004</v>
      </c>
      <c r="U144" s="8">
        <v>1.756421</v>
      </c>
      <c r="V144" s="8">
        <v>4.0054350000000003</v>
      </c>
      <c r="W144" s="8">
        <v>10.73385</v>
      </c>
      <c r="X144" s="8">
        <v>0.11551989999999999</v>
      </c>
      <c r="Y144" s="19">
        <v>7.9649280000000003E-2</v>
      </c>
      <c r="Z144" s="8">
        <v>0.1002372</v>
      </c>
      <c r="AA144" s="8">
        <v>19.156009999999998</v>
      </c>
      <c r="AB144" s="19">
        <v>1.7581260000000001E-2</v>
      </c>
      <c r="AC144" s="19">
        <v>2.300628E-2</v>
      </c>
      <c r="AD144" s="19">
        <v>-4.0587739999999999E-4</v>
      </c>
      <c r="AE144" s="8">
        <v>0.61379589999999995</v>
      </c>
      <c r="AF144" s="8">
        <v>58.376959999999997</v>
      </c>
      <c r="AG144" s="8">
        <v>0</v>
      </c>
      <c r="AH144" s="8">
        <v>0.14201720000000001</v>
      </c>
      <c r="AI144" s="8">
        <v>1.0840700000000001</v>
      </c>
      <c r="AJ144" s="8">
        <v>3.9529640000000001</v>
      </c>
      <c r="AK144" s="8">
        <v>10.62426</v>
      </c>
      <c r="AL144" s="8">
        <v>33.630200000000002</v>
      </c>
      <c r="AM144" s="8">
        <v>0.40828920000000002</v>
      </c>
      <c r="AN144" s="8">
        <v>0</v>
      </c>
      <c r="AO144" s="8">
        <v>0.2084269</v>
      </c>
      <c r="AP144" s="8">
        <v>47.423690000000001</v>
      </c>
      <c r="AQ144" s="19">
        <v>6.2012030000000003E-2</v>
      </c>
      <c r="AR144" s="19">
        <v>7.7182470000000003E-2</v>
      </c>
      <c r="AS144" s="19">
        <v>-1.2710359999999999E-3</v>
      </c>
      <c r="AT144" s="8">
        <v>1.946779</v>
      </c>
      <c r="AU144" s="8">
        <v>99.558620000000005</v>
      </c>
    </row>
    <row r="150" spans="1:47" x14ac:dyDescent="0.25">
      <c r="A150" t="s">
        <v>0</v>
      </c>
    </row>
    <row r="151" spans="1:47" x14ac:dyDescent="0.25">
      <c r="A151" t="s">
        <v>1</v>
      </c>
    </row>
    <row r="152" spans="1:47" x14ac:dyDescent="0.25">
      <c r="A152" t="s">
        <v>284</v>
      </c>
    </row>
    <row r="154" spans="1:47" x14ac:dyDescent="0.25">
      <c r="A154" t="s">
        <v>3</v>
      </c>
    </row>
    <row r="155" spans="1:47" x14ac:dyDescent="0.25">
      <c r="A155" t="s">
        <v>4</v>
      </c>
    </row>
    <row r="156" spans="1:47" x14ac:dyDescent="0.25">
      <c r="A156" t="s">
        <v>5</v>
      </c>
    </row>
    <row r="158" spans="1:47" x14ac:dyDescent="0.25">
      <c r="A158" t="s">
        <v>20</v>
      </c>
      <c r="B158" t="s">
        <v>288</v>
      </c>
      <c r="C158" t="s">
        <v>289</v>
      </c>
      <c r="D158" t="s">
        <v>290</v>
      </c>
      <c r="E158" t="s">
        <v>291</v>
      </c>
      <c r="F158" t="s">
        <v>292</v>
      </c>
      <c r="G158" t="s">
        <v>293</v>
      </c>
      <c r="H158" t="s">
        <v>294</v>
      </c>
      <c r="I158" t="s">
        <v>295</v>
      </c>
      <c r="J158" t="s">
        <v>296</v>
      </c>
      <c r="K158" t="s">
        <v>297</v>
      </c>
      <c r="L158" t="s">
        <v>298</v>
      </c>
      <c r="M158" t="s">
        <v>299</v>
      </c>
      <c r="N158" t="s">
        <v>300</v>
      </c>
      <c r="O158" t="s">
        <v>301</v>
      </c>
      <c r="P158" t="s">
        <v>302</v>
      </c>
      <c r="Q158" t="s">
        <v>303</v>
      </c>
      <c r="R158" t="s">
        <v>304</v>
      </c>
      <c r="S158" t="s">
        <v>305</v>
      </c>
      <c r="T158" t="s">
        <v>306</v>
      </c>
      <c r="U158" t="s">
        <v>307</v>
      </c>
      <c r="V158" t="s">
        <v>308</v>
      </c>
      <c r="W158" t="s">
        <v>309</v>
      </c>
      <c r="X158" t="s">
        <v>310</v>
      </c>
      <c r="Y158" t="s">
        <v>311</v>
      </c>
      <c r="Z158" t="s">
        <v>312</v>
      </c>
      <c r="AA158" t="s">
        <v>313</v>
      </c>
      <c r="AB158" t="s">
        <v>314</v>
      </c>
      <c r="AC158" t="s">
        <v>315</v>
      </c>
      <c r="AD158" t="s">
        <v>316</v>
      </c>
      <c r="AE158" t="s">
        <v>317</v>
      </c>
      <c r="AF158" t="s">
        <v>318</v>
      </c>
      <c r="AG158" t="s">
        <v>6</v>
      </c>
      <c r="AH158" t="s">
        <v>7</v>
      </c>
      <c r="AI158" t="s">
        <v>8</v>
      </c>
      <c r="AJ158" t="s">
        <v>9</v>
      </c>
      <c r="AK158" t="s">
        <v>38</v>
      </c>
      <c r="AL158" t="s">
        <v>10</v>
      </c>
      <c r="AM158" t="s">
        <v>11</v>
      </c>
      <c r="AN158" t="s">
        <v>12</v>
      </c>
      <c r="AO158" t="s">
        <v>13</v>
      </c>
      <c r="AP158" t="s">
        <v>14</v>
      </c>
      <c r="AQ158" t="s">
        <v>15</v>
      </c>
      <c r="AR158" t="s">
        <v>16</v>
      </c>
      <c r="AS158" t="s">
        <v>17</v>
      </c>
      <c r="AT158" t="s">
        <v>18</v>
      </c>
      <c r="AU158" t="s">
        <v>19</v>
      </c>
    </row>
    <row r="159" spans="1:47" s="8" customFormat="1" x14ac:dyDescent="0.25">
      <c r="A159" s="8" t="s">
        <v>21</v>
      </c>
      <c r="B159" s="8">
        <v>4.334301</v>
      </c>
      <c r="C159" s="19">
        <v>7.483194E-2</v>
      </c>
      <c r="D159" s="8">
        <v>0.30006759999999999</v>
      </c>
      <c r="E159" s="8">
        <v>1.1779329999999999</v>
      </c>
      <c r="F159" s="8">
        <v>2.7171500000000002</v>
      </c>
      <c r="G159" s="8">
        <v>16.369219999999999</v>
      </c>
      <c r="H159" s="19">
        <v>8.643866E-2</v>
      </c>
      <c r="I159" s="8">
        <v>0.2221138</v>
      </c>
      <c r="J159" s="19">
        <v>8.7270860000000006E-2</v>
      </c>
      <c r="K159" s="8">
        <v>36.19997</v>
      </c>
      <c r="L159" s="19">
        <v>2.2670530000000001E-2</v>
      </c>
      <c r="M159" s="19">
        <v>1.504923E-2</v>
      </c>
      <c r="N159" s="8">
        <v>0.1481141</v>
      </c>
      <c r="O159" s="8">
        <v>3.2094800000000001</v>
      </c>
      <c r="P159" s="8">
        <v>41.086880000000001</v>
      </c>
      <c r="Q159" s="8">
        <v>106.0515</v>
      </c>
      <c r="R159" s="8">
        <v>5.1199190000000003</v>
      </c>
      <c r="S159" s="8">
        <v>7.3046600000000003E-2</v>
      </c>
      <c r="T159" s="8">
        <v>0.27698129999999999</v>
      </c>
      <c r="U159" s="8">
        <v>0.97971229999999998</v>
      </c>
      <c r="V159" s="8">
        <v>2.1710790000000002</v>
      </c>
      <c r="W159" s="8">
        <v>11.85994</v>
      </c>
      <c r="X159" s="19">
        <v>6.0498179999999999E-2</v>
      </c>
      <c r="Y159" s="8">
        <v>0.14059650000000001</v>
      </c>
      <c r="Z159" s="19">
        <v>5.0086680000000001E-2</v>
      </c>
      <c r="AA159" s="8">
        <v>20.269010000000002</v>
      </c>
      <c r="AB159" s="19">
        <v>1.062131E-2</v>
      </c>
      <c r="AC159" s="19">
        <v>6.4952569999999999E-3</v>
      </c>
      <c r="AD159" s="19">
        <v>6.0502790000000001E-2</v>
      </c>
      <c r="AE159" s="8">
        <v>1.2896939999999999</v>
      </c>
      <c r="AF159" s="8">
        <v>57.631810000000002</v>
      </c>
      <c r="AG159" s="8">
        <v>0</v>
      </c>
      <c r="AH159" s="8">
        <v>0.1008701</v>
      </c>
      <c r="AI159" s="8">
        <v>0.49753320000000001</v>
      </c>
      <c r="AJ159" s="8">
        <v>2.2256179999999999</v>
      </c>
      <c r="AK159" s="8">
        <v>5.8127620000000002</v>
      </c>
      <c r="AL159" s="8">
        <v>37.507199999999997</v>
      </c>
      <c r="AM159" s="8">
        <v>0.21582979999999999</v>
      </c>
      <c r="AN159" s="8">
        <v>0</v>
      </c>
      <c r="AO159" s="8">
        <v>0.1051248</v>
      </c>
      <c r="AP159" s="8">
        <v>50.650149999999996</v>
      </c>
      <c r="AQ159" s="19">
        <v>3.7814830000000001E-2</v>
      </c>
      <c r="AR159" s="19">
        <v>2.1995130000000002E-2</v>
      </c>
      <c r="AS159" s="8">
        <v>0.19124769999999999</v>
      </c>
      <c r="AT159" s="8">
        <v>4.1289290000000003</v>
      </c>
      <c r="AU159" s="8">
        <v>101.49509999999999</v>
      </c>
    </row>
    <row r="160" spans="1:47" s="8" customFormat="1" x14ac:dyDescent="0.25">
      <c r="A160" s="8" t="s">
        <v>22</v>
      </c>
      <c r="B160" s="8">
        <v>3.7394430000000001</v>
      </c>
      <c r="C160" s="19">
        <v>6.2550930000000005E-2</v>
      </c>
      <c r="D160" s="8">
        <v>1.507091</v>
      </c>
      <c r="E160" s="8">
        <v>1.1817690000000001</v>
      </c>
      <c r="F160" s="8">
        <v>4.4219299999999997</v>
      </c>
      <c r="G160" s="8">
        <v>15.42446</v>
      </c>
      <c r="H160" s="8">
        <v>6.7833900000000003E-2</v>
      </c>
      <c r="I160" s="8">
        <v>0.35020600000000002</v>
      </c>
      <c r="J160" s="19">
        <v>9.8456650000000007E-2</v>
      </c>
      <c r="K160" s="8">
        <v>34.436709999999998</v>
      </c>
      <c r="L160" s="19">
        <v>4.6070739999999999E-2</v>
      </c>
      <c r="M160" s="19">
        <v>5.0066850000000003E-2</v>
      </c>
      <c r="N160" s="8">
        <v>0.1892633</v>
      </c>
      <c r="O160" s="8">
        <v>1.4602360000000001</v>
      </c>
      <c r="P160" s="8">
        <v>41.41581</v>
      </c>
      <c r="Q160" s="8">
        <v>104.45189999999999</v>
      </c>
      <c r="R160" s="8">
        <v>4.4186139999999998</v>
      </c>
      <c r="S160" s="19">
        <v>6.1077590000000001E-2</v>
      </c>
      <c r="T160" s="8">
        <v>1.3915729999999999</v>
      </c>
      <c r="U160" s="8">
        <v>0.98320810000000003</v>
      </c>
      <c r="V160" s="8">
        <v>3.5343450000000001</v>
      </c>
      <c r="W160" s="8">
        <v>11.17892</v>
      </c>
      <c r="X160" s="19">
        <v>4.7491539999999999E-2</v>
      </c>
      <c r="Y160" s="8">
        <v>0.221747</v>
      </c>
      <c r="Z160" s="19">
        <v>5.6524030000000003E-2</v>
      </c>
      <c r="AA160" s="8">
        <v>19.28773</v>
      </c>
      <c r="AB160" s="8">
        <v>2.1591200000000001E-2</v>
      </c>
      <c r="AC160" s="19">
        <v>2.161561E-2</v>
      </c>
      <c r="AD160" s="19">
        <v>7.7335790000000001E-2</v>
      </c>
      <c r="AE160" s="8">
        <v>0.58696219999999999</v>
      </c>
      <c r="AF160" s="8">
        <v>58.111269999999998</v>
      </c>
      <c r="AG160" s="8">
        <v>0</v>
      </c>
      <c r="AH160" s="19">
        <v>8.4315870000000001E-2</v>
      </c>
      <c r="AI160" s="8">
        <v>2.4988630000000001</v>
      </c>
      <c r="AJ160" s="8">
        <v>2.2328649999999999</v>
      </c>
      <c r="AK160" s="8">
        <v>9.4597739999999995</v>
      </c>
      <c r="AL160" s="8">
        <v>35.342449999999999</v>
      </c>
      <c r="AM160" s="8">
        <v>0.16937530000000001</v>
      </c>
      <c r="AN160" s="8">
        <v>0</v>
      </c>
      <c r="AO160" s="8">
        <v>0.11859889999999999</v>
      </c>
      <c r="AP160" s="8">
        <v>48.183039999999998</v>
      </c>
      <c r="AQ160" s="19">
        <v>7.684676E-2</v>
      </c>
      <c r="AR160" s="19">
        <v>7.3174959999999997E-2</v>
      </c>
      <c r="AS160" s="8">
        <v>0.2443804</v>
      </c>
      <c r="AT160" s="8">
        <v>1.878563</v>
      </c>
      <c r="AU160" s="8">
        <v>100.3622</v>
      </c>
    </row>
    <row r="165" spans="1:47" x14ac:dyDescent="0.25">
      <c r="A165" t="s">
        <v>0</v>
      </c>
    </row>
    <row r="166" spans="1:47" x14ac:dyDescent="0.25">
      <c r="A166" t="s">
        <v>1</v>
      </c>
    </row>
    <row r="167" spans="1:47" x14ac:dyDescent="0.25">
      <c r="A167" t="s">
        <v>286</v>
      </c>
    </row>
    <row r="169" spans="1:47" x14ac:dyDescent="0.25">
      <c r="A169" t="s">
        <v>3</v>
      </c>
    </row>
    <row r="170" spans="1:47" x14ac:dyDescent="0.25">
      <c r="A170" t="s">
        <v>4</v>
      </c>
    </row>
    <row r="171" spans="1:47" x14ac:dyDescent="0.25">
      <c r="A171" t="s">
        <v>5</v>
      </c>
    </row>
    <row r="173" spans="1:47" x14ac:dyDescent="0.25">
      <c r="A173" t="s">
        <v>20</v>
      </c>
      <c r="B173" t="s">
        <v>288</v>
      </c>
      <c r="C173" t="s">
        <v>289</v>
      </c>
      <c r="D173" t="s">
        <v>290</v>
      </c>
      <c r="E173" t="s">
        <v>291</v>
      </c>
      <c r="F173" t="s">
        <v>292</v>
      </c>
      <c r="G173" t="s">
        <v>293</v>
      </c>
      <c r="H173" t="s">
        <v>294</v>
      </c>
      <c r="I173" t="s">
        <v>295</v>
      </c>
      <c r="J173" t="s">
        <v>296</v>
      </c>
      <c r="K173" t="s">
        <v>297</v>
      </c>
      <c r="L173" t="s">
        <v>298</v>
      </c>
      <c r="M173" t="s">
        <v>299</v>
      </c>
      <c r="N173" t="s">
        <v>300</v>
      </c>
      <c r="O173" t="s">
        <v>301</v>
      </c>
      <c r="P173" t="s">
        <v>302</v>
      </c>
      <c r="Q173" t="s">
        <v>303</v>
      </c>
      <c r="R173" t="s">
        <v>304</v>
      </c>
      <c r="S173" t="s">
        <v>305</v>
      </c>
      <c r="T173" t="s">
        <v>306</v>
      </c>
      <c r="U173" t="s">
        <v>307</v>
      </c>
      <c r="V173" t="s">
        <v>308</v>
      </c>
      <c r="W173" t="s">
        <v>309</v>
      </c>
      <c r="X173" t="s">
        <v>310</v>
      </c>
      <c r="Y173" t="s">
        <v>311</v>
      </c>
      <c r="Z173" t="s">
        <v>312</v>
      </c>
      <c r="AA173" t="s">
        <v>313</v>
      </c>
      <c r="AB173" t="s">
        <v>314</v>
      </c>
      <c r="AC173" t="s">
        <v>315</v>
      </c>
      <c r="AD173" t="s">
        <v>316</v>
      </c>
      <c r="AE173" t="s">
        <v>317</v>
      </c>
      <c r="AF173" t="s">
        <v>318</v>
      </c>
      <c r="AG173" t="s">
        <v>6</v>
      </c>
      <c r="AH173" t="s">
        <v>7</v>
      </c>
      <c r="AI173" t="s">
        <v>8</v>
      </c>
      <c r="AJ173" t="s">
        <v>9</v>
      </c>
      <c r="AK173" t="s">
        <v>38</v>
      </c>
      <c r="AL173" t="s">
        <v>10</v>
      </c>
      <c r="AM173" t="s">
        <v>11</v>
      </c>
      <c r="AN173" t="s">
        <v>12</v>
      </c>
      <c r="AO173" t="s">
        <v>13</v>
      </c>
      <c r="AP173" t="s">
        <v>14</v>
      </c>
      <c r="AQ173" t="s">
        <v>15</v>
      </c>
      <c r="AR173" t="s">
        <v>16</v>
      </c>
      <c r="AS173" t="s">
        <v>17</v>
      </c>
      <c r="AT173" t="s">
        <v>18</v>
      </c>
      <c r="AU173" t="s">
        <v>19</v>
      </c>
    </row>
    <row r="174" spans="1:47" s="8" customFormat="1" x14ac:dyDescent="0.25">
      <c r="A174" s="8" t="s">
        <v>21</v>
      </c>
      <c r="B174" s="8">
        <v>2.4375339999999999</v>
      </c>
      <c r="C174" s="8">
        <v>0.1027806</v>
      </c>
      <c r="D174" s="8">
        <v>0.29347050000000002</v>
      </c>
      <c r="E174" s="8">
        <v>1.278872</v>
      </c>
      <c r="F174" s="8">
        <v>3.1208629999999999</v>
      </c>
      <c r="G174" s="8">
        <v>14.24048</v>
      </c>
      <c r="H174" s="8">
        <v>0.15879760000000001</v>
      </c>
      <c r="I174" s="8">
        <v>6.4329300000000006E-2</v>
      </c>
      <c r="J174" s="8">
        <v>0.14237820000000001</v>
      </c>
      <c r="K174" s="8">
        <v>34.917870000000001</v>
      </c>
      <c r="L174" s="19">
        <v>4.4151839999999998E-2</v>
      </c>
      <c r="M174" s="19">
        <v>3.4401220000000003E-2</v>
      </c>
      <c r="N174" s="19">
        <v>4.1943460000000002E-2</v>
      </c>
      <c r="O174" s="8">
        <v>1.4202900000000001</v>
      </c>
      <c r="P174" s="8">
        <v>37.980690000000003</v>
      </c>
      <c r="Q174" s="8">
        <v>96.278850000000006</v>
      </c>
      <c r="R174" s="8">
        <v>3.170798</v>
      </c>
      <c r="S174" s="8">
        <v>0.1104836</v>
      </c>
      <c r="T174" s="8">
        <v>0.2983112</v>
      </c>
      <c r="U174" s="8">
        <v>1.1713290000000001</v>
      </c>
      <c r="V174" s="8">
        <v>2.7460640000000001</v>
      </c>
      <c r="W174" s="8">
        <v>11.36196</v>
      </c>
      <c r="X174" s="8">
        <v>0.12239170000000001</v>
      </c>
      <c r="Y174" s="19">
        <v>4.4841649999999997E-2</v>
      </c>
      <c r="Z174" s="19">
        <v>8.9985040000000002E-2</v>
      </c>
      <c r="AA174" s="8">
        <v>21.530080000000002</v>
      </c>
      <c r="AB174" s="19">
        <v>2.2779230000000001E-2</v>
      </c>
      <c r="AC174" s="19">
        <v>1.6350449999999999E-2</v>
      </c>
      <c r="AD174" s="19">
        <v>1.8867620000000002E-2</v>
      </c>
      <c r="AE174" s="8">
        <v>0.62849659999999996</v>
      </c>
      <c r="AF174" s="8">
        <v>58.667259999999999</v>
      </c>
      <c r="AG174" s="8">
        <v>0</v>
      </c>
      <c r="AH174" s="8">
        <v>0.13854359999999999</v>
      </c>
      <c r="AI174" s="8">
        <v>0.48659469999999999</v>
      </c>
      <c r="AJ174" s="8">
        <v>2.416334</v>
      </c>
      <c r="AK174" s="8">
        <v>6.6764210000000004</v>
      </c>
      <c r="AL174" s="8">
        <v>32.629570000000001</v>
      </c>
      <c r="AM174" s="8">
        <v>0.39650360000000001</v>
      </c>
      <c r="AN174" s="8">
        <v>0</v>
      </c>
      <c r="AO174" s="8">
        <v>0.17150599999999999</v>
      </c>
      <c r="AP174" s="8">
        <v>48.856259999999999</v>
      </c>
      <c r="AQ174" s="8">
        <v>7.3646000000000003E-2</v>
      </c>
      <c r="AR174" s="19">
        <v>5.0278940000000001E-2</v>
      </c>
      <c r="AS174" s="8">
        <v>5.4158199999999997E-2</v>
      </c>
      <c r="AT174" s="8">
        <v>1.8271729999999999</v>
      </c>
      <c r="AU174" s="8">
        <v>93.776989999999998</v>
      </c>
    </row>
    <row r="178" spans="1:47" x14ac:dyDescent="0.25">
      <c r="A178" t="s">
        <v>0</v>
      </c>
    </row>
    <row r="179" spans="1:47" x14ac:dyDescent="0.25">
      <c r="A179" t="s">
        <v>1</v>
      </c>
    </row>
    <row r="180" spans="1:47" x14ac:dyDescent="0.25">
      <c r="A180" t="s">
        <v>285</v>
      </c>
    </row>
    <row r="182" spans="1:47" x14ac:dyDescent="0.25">
      <c r="A182" t="s">
        <v>3</v>
      </c>
    </row>
    <row r="183" spans="1:47" x14ac:dyDescent="0.25">
      <c r="A183" t="s">
        <v>4</v>
      </c>
    </row>
    <row r="184" spans="1:47" x14ac:dyDescent="0.25">
      <c r="A184" t="s">
        <v>5</v>
      </c>
    </row>
    <row r="186" spans="1:47" x14ac:dyDescent="0.25">
      <c r="A186" t="s">
        <v>20</v>
      </c>
      <c r="B186" t="s">
        <v>288</v>
      </c>
      <c r="C186" t="s">
        <v>289</v>
      </c>
      <c r="D186" t="s">
        <v>290</v>
      </c>
      <c r="E186" t="s">
        <v>291</v>
      </c>
      <c r="F186" t="s">
        <v>292</v>
      </c>
      <c r="G186" t="s">
        <v>293</v>
      </c>
      <c r="H186" t="s">
        <v>294</v>
      </c>
      <c r="I186" t="s">
        <v>295</v>
      </c>
      <c r="J186" t="s">
        <v>296</v>
      </c>
      <c r="K186" t="s">
        <v>297</v>
      </c>
      <c r="L186" t="s">
        <v>298</v>
      </c>
      <c r="M186" t="s">
        <v>299</v>
      </c>
      <c r="N186" t="s">
        <v>300</v>
      </c>
      <c r="O186" t="s">
        <v>301</v>
      </c>
      <c r="P186" t="s">
        <v>302</v>
      </c>
      <c r="Q186" t="s">
        <v>303</v>
      </c>
      <c r="R186" t="s">
        <v>304</v>
      </c>
      <c r="S186" t="s">
        <v>305</v>
      </c>
      <c r="T186" t="s">
        <v>306</v>
      </c>
      <c r="U186" t="s">
        <v>307</v>
      </c>
      <c r="V186" t="s">
        <v>308</v>
      </c>
      <c r="W186" t="s">
        <v>309</v>
      </c>
      <c r="X186" t="s">
        <v>310</v>
      </c>
      <c r="Y186" t="s">
        <v>311</v>
      </c>
      <c r="Z186" t="s">
        <v>312</v>
      </c>
      <c r="AA186" t="s">
        <v>313</v>
      </c>
      <c r="AB186" t="s">
        <v>314</v>
      </c>
      <c r="AC186" t="s">
        <v>315</v>
      </c>
      <c r="AD186" t="s">
        <v>316</v>
      </c>
      <c r="AE186" t="s">
        <v>317</v>
      </c>
      <c r="AF186" t="s">
        <v>318</v>
      </c>
      <c r="AG186" t="s">
        <v>6</v>
      </c>
      <c r="AH186" t="s">
        <v>7</v>
      </c>
      <c r="AI186" t="s">
        <v>8</v>
      </c>
      <c r="AJ186" t="s">
        <v>9</v>
      </c>
      <c r="AK186" t="s">
        <v>38</v>
      </c>
      <c r="AL186" t="s">
        <v>10</v>
      </c>
      <c r="AM186" t="s">
        <v>11</v>
      </c>
      <c r="AN186" t="s">
        <v>12</v>
      </c>
      <c r="AO186" t="s">
        <v>13</v>
      </c>
      <c r="AP186" t="s">
        <v>14</v>
      </c>
      <c r="AQ186" t="s">
        <v>15</v>
      </c>
      <c r="AR186" t="s">
        <v>16</v>
      </c>
      <c r="AS186" t="s">
        <v>17</v>
      </c>
      <c r="AT186" t="s">
        <v>18</v>
      </c>
      <c r="AU186" t="s">
        <v>19</v>
      </c>
    </row>
    <row r="187" spans="1:47" s="8" customFormat="1" x14ac:dyDescent="0.25">
      <c r="A187" s="8" t="s">
        <v>21</v>
      </c>
      <c r="B187" s="8">
        <v>2.164107</v>
      </c>
      <c r="C187" s="19">
        <v>3.9206419999999999E-2</v>
      </c>
      <c r="D187" s="8">
        <v>0.35328900000000002</v>
      </c>
      <c r="E187" s="8">
        <v>1.075942</v>
      </c>
      <c r="F187" s="8">
        <v>2.778769</v>
      </c>
      <c r="G187" s="8">
        <v>12.25667</v>
      </c>
      <c r="H187" s="8">
        <v>0.18091960000000001</v>
      </c>
      <c r="I187" s="19">
        <v>7.3331129999999994E-2</v>
      </c>
      <c r="J187" s="8">
        <v>0.17238999999999999</v>
      </c>
      <c r="K187" s="8">
        <v>29.8551</v>
      </c>
      <c r="L187" s="19">
        <v>2.1307960000000001E-2</v>
      </c>
      <c r="M187" s="19">
        <v>2.104611E-2</v>
      </c>
      <c r="N187" s="19">
        <v>1.804002E-2</v>
      </c>
      <c r="O187" s="8">
        <v>8.0266120000000001</v>
      </c>
      <c r="P187" s="8">
        <v>34.748460000000001</v>
      </c>
      <c r="Q187" s="8">
        <v>91.78519</v>
      </c>
      <c r="R187" s="8">
        <v>3.0470090000000001</v>
      </c>
      <c r="S187" s="19">
        <v>4.5616429999999999E-2</v>
      </c>
      <c r="T187" s="8">
        <v>0.38869809999999999</v>
      </c>
      <c r="U187" s="8">
        <v>1.0666389999999999</v>
      </c>
      <c r="V187" s="8">
        <v>2.646461</v>
      </c>
      <c r="W187" s="8">
        <v>10.58469</v>
      </c>
      <c r="X187" s="8">
        <v>0.15092839999999999</v>
      </c>
      <c r="Y187" s="19">
        <v>5.5327149999999999E-2</v>
      </c>
      <c r="Z187" s="8">
        <v>0.1179278</v>
      </c>
      <c r="AA187" s="8">
        <v>19.924790000000002</v>
      </c>
      <c r="AB187" s="19">
        <v>1.189897E-2</v>
      </c>
      <c r="AC187" s="19">
        <v>1.082692E-2</v>
      </c>
      <c r="AD187" s="19">
        <v>8.7834920000000004E-3</v>
      </c>
      <c r="AE187" s="8">
        <v>3.8444609999999999</v>
      </c>
      <c r="AF187" s="8">
        <v>58.095930000000003</v>
      </c>
      <c r="AG187" s="8">
        <v>0</v>
      </c>
      <c r="AH187" s="19">
        <v>5.2848520000000003E-2</v>
      </c>
      <c r="AI187" s="8">
        <v>0.58577789999999996</v>
      </c>
      <c r="AJ187" s="8">
        <v>2.0329120000000001</v>
      </c>
      <c r="AK187" s="8">
        <v>5.9445829999999997</v>
      </c>
      <c r="AL187" s="8">
        <v>28.084009999999999</v>
      </c>
      <c r="AM187" s="8">
        <v>0.45174039999999999</v>
      </c>
      <c r="AN187" s="8">
        <v>0</v>
      </c>
      <c r="AO187" s="8">
        <v>0.2076577</v>
      </c>
      <c r="AP187" s="8">
        <v>41.772559999999999</v>
      </c>
      <c r="AQ187" s="19">
        <v>3.5542030000000002E-2</v>
      </c>
      <c r="AR187" s="19">
        <v>3.075984E-2</v>
      </c>
      <c r="AS187" s="19">
        <v>2.3293620000000001E-2</v>
      </c>
      <c r="AT187" s="8">
        <v>10.32607</v>
      </c>
      <c r="AU187" s="8">
        <v>89.547759999999997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workbookViewId="0">
      <selection activeCell="A7" sqref="A7:A18"/>
    </sheetView>
  </sheetViews>
  <sheetFormatPr defaultRowHeight="15" x14ac:dyDescent="0.25"/>
  <cols>
    <col min="1" max="1" width="11.7109375" bestFit="1" customWidth="1"/>
    <col min="2" max="2" width="17.7109375" bestFit="1" customWidth="1"/>
    <col min="3" max="3" width="19.140625" bestFit="1" customWidth="1"/>
    <col min="4" max="4" width="19.28515625" bestFit="1" customWidth="1"/>
    <col min="5" max="5" width="18.28515625" bestFit="1" customWidth="1"/>
    <col min="6" max="6" width="18.140625" bestFit="1" customWidth="1"/>
    <col min="7" max="8" width="17.7109375" bestFit="1" customWidth="1"/>
    <col min="9" max="9" width="18.28515625" bestFit="1" customWidth="1"/>
    <col min="10" max="10" width="17.7109375" bestFit="1" customWidth="1"/>
    <col min="11" max="11" width="18.85546875" bestFit="1" customWidth="1"/>
    <col min="12" max="12" width="18.28515625" bestFit="1" customWidth="1"/>
    <col min="13" max="13" width="18.5703125" bestFit="1" customWidth="1"/>
    <col min="14" max="14" width="19.42578125" bestFit="1" customWidth="1"/>
    <col min="15" max="15" width="18.7109375" bestFit="1" customWidth="1"/>
    <col min="16" max="16" width="10" bestFit="1" customWidth="1"/>
    <col min="17" max="17" width="12.42578125" bestFit="1" customWidth="1"/>
  </cols>
  <sheetData>
    <row r="1" spans="1:17" x14ac:dyDescent="0.3">
      <c r="A1" t="s">
        <v>20</v>
      </c>
      <c r="B1" t="s">
        <v>288</v>
      </c>
      <c r="C1" t="s">
        <v>289</v>
      </c>
      <c r="D1" t="s">
        <v>290</v>
      </c>
      <c r="E1" t="s">
        <v>291</v>
      </c>
      <c r="F1" t="s">
        <v>292</v>
      </c>
      <c r="G1" t="s">
        <v>293</v>
      </c>
      <c r="H1" t="s">
        <v>294</v>
      </c>
      <c r="I1" t="s">
        <v>295</v>
      </c>
      <c r="J1" t="s">
        <v>296</v>
      </c>
      <c r="K1" t="s">
        <v>297</v>
      </c>
      <c r="L1" t="s">
        <v>298</v>
      </c>
      <c r="M1" t="s">
        <v>299</v>
      </c>
      <c r="N1" t="s">
        <v>300</v>
      </c>
      <c r="O1" t="s">
        <v>301</v>
      </c>
      <c r="P1" t="s">
        <v>302</v>
      </c>
      <c r="Q1" t="s">
        <v>303</v>
      </c>
    </row>
    <row r="2" spans="1:17" x14ac:dyDescent="0.3">
      <c r="A2" t="s">
        <v>336</v>
      </c>
      <c r="B2">
        <v>0</v>
      </c>
      <c r="C2">
        <v>0.21391019999999999</v>
      </c>
      <c r="D2">
        <v>8.1120870000000007</v>
      </c>
      <c r="E2">
        <v>0.50555380000000005</v>
      </c>
      <c r="F2">
        <v>24.935079999999999</v>
      </c>
      <c r="G2">
        <v>0.32519500000000001</v>
      </c>
      <c r="H2">
        <v>9.4258670000000003E-2</v>
      </c>
      <c r="I2">
        <v>4.4820029999999997E-2</v>
      </c>
      <c r="J2">
        <v>3.297191E-2</v>
      </c>
      <c r="K2">
        <v>0.70296879999999995</v>
      </c>
      <c r="L2">
        <v>0</v>
      </c>
      <c r="M2">
        <v>0</v>
      </c>
      <c r="N2">
        <v>1.340973</v>
      </c>
      <c r="O2">
        <v>27.155809999999999</v>
      </c>
      <c r="P2">
        <v>43.283050000000003</v>
      </c>
      <c r="Q2">
        <f>SUM(B2:P2)</f>
        <v>106.74667841</v>
      </c>
    </row>
    <row r="3" spans="1:17" x14ac:dyDescent="0.3">
      <c r="A3" t="s">
        <v>335</v>
      </c>
      <c r="B3">
        <v>0</v>
      </c>
      <c r="C3">
        <v>0.2170704</v>
      </c>
      <c r="D3">
        <v>10.68688</v>
      </c>
      <c r="E3">
        <v>0.53775859999999998</v>
      </c>
      <c r="F3">
        <v>25.814889999999998</v>
      </c>
      <c r="G3">
        <v>0.46470080000000002</v>
      </c>
      <c r="H3">
        <v>3.9596180000000002E-2</v>
      </c>
      <c r="I3">
        <v>0.33522590000000002</v>
      </c>
      <c r="J3">
        <v>3.3024419999999999E-2</v>
      </c>
      <c r="K3">
        <v>0.60949359999999997</v>
      </c>
      <c r="L3">
        <v>3.0504429999999999E-2</v>
      </c>
      <c r="M3">
        <v>0</v>
      </c>
      <c r="N3">
        <v>0.92531169999999996</v>
      </c>
      <c r="O3">
        <v>22.586880000000001</v>
      </c>
      <c r="P3">
        <v>44.662970000000001</v>
      </c>
      <c r="Q3">
        <f>SUM(B3:P3)</f>
        <v>106.94430603000001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178"/>
  <sheetViews>
    <sheetView zoomScale="60" zoomScaleNormal="60" workbookViewId="0">
      <selection activeCell="O151" sqref="O151"/>
    </sheetView>
  </sheetViews>
  <sheetFormatPr defaultRowHeight="15" x14ac:dyDescent="0.25"/>
  <cols>
    <col min="1" max="1" width="16.7109375" bestFit="1" customWidth="1"/>
    <col min="2" max="2" width="19" bestFit="1" customWidth="1"/>
    <col min="3" max="3" width="29.42578125" bestFit="1" customWidth="1"/>
    <col min="4" max="4" width="29.85546875" bestFit="1" customWidth="1"/>
    <col min="5" max="5" width="28.7109375" bestFit="1" customWidth="1"/>
    <col min="6" max="6" width="28.42578125" bestFit="1" customWidth="1"/>
    <col min="7" max="7" width="28.28515625" bestFit="1" customWidth="1"/>
    <col min="8" max="8" width="28" bestFit="1" customWidth="1"/>
    <col min="9" max="9" width="28.7109375" bestFit="1" customWidth="1"/>
    <col min="10" max="10" width="28" bestFit="1" customWidth="1"/>
    <col min="11" max="11" width="20.140625" bestFit="1" customWidth="1"/>
    <col min="12" max="12" width="28.42578125" bestFit="1" customWidth="1"/>
    <col min="13" max="13" width="19.85546875" bestFit="1" customWidth="1"/>
    <col min="14" max="14" width="29.85546875" bestFit="1" customWidth="1"/>
    <col min="15" max="15" width="29.140625" bestFit="1" customWidth="1"/>
    <col min="16" max="16" width="19.85546875" bestFit="1" customWidth="1"/>
    <col min="17" max="17" width="13.5703125" bestFit="1" customWidth="1"/>
    <col min="18" max="18" width="18.85546875" customWidth="1"/>
    <col min="19" max="19" width="20.28515625" customWidth="1"/>
    <col min="20" max="20" width="20.5703125" customWidth="1"/>
    <col min="21" max="21" width="19.7109375" customWidth="1"/>
    <col min="22" max="22" width="19.42578125" customWidth="1"/>
    <col min="23" max="23" width="19" customWidth="1"/>
    <col min="24" max="24" width="18.85546875" customWidth="1"/>
    <col min="25" max="25" width="19.5703125" customWidth="1"/>
    <col min="26" max="26" width="19" customWidth="1"/>
    <col min="27" max="27" width="20" customWidth="1"/>
    <col min="28" max="28" width="19.42578125" customWidth="1"/>
    <col min="29" max="29" width="19.7109375" customWidth="1"/>
    <col min="30" max="30" width="20.7109375" customWidth="1"/>
    <col min="31" max="31" width="20" customWidth="1"/>
    <col min="32" max="32" width="10.7109375" customWidth="1"/>
    <col min="33" max="33" width="22.42578125" customWidth="1"/>
    <col min="34" max="34" width="23.85546875" customWidth="1"/>
    <col min="35" max="35" width="24.140625" customWidth="1"/>
    <col min="36" max="36" width="23.28515625" customWidth="1"/>
    <col min="37" max="37" width="23" customWidth="1"/>
    <col min="38" max="38" width="22.5703125" customWidth="1"/>
    <col min="39" max="39" width="22.42578125" customWidth="1"/>
    <col min="40" max="40" width="23.140625" customWidth="1"/>
    <col min="41" max="41" width="22.5703125" customWidth="1"/>
    <col min="42" max="42" width="23.5703125" customWidth="1"/>
    <col min="43" max="43" width="23" customWidth="1"/>
    <col min="44" max="44" width="23.28515625" customWidth="1"/>
    <col min="45" max="45" width="24.28515625" customWidth="1"/>
    <col min="46" max="46" width="23.5703125" customWidth="1"/>
    <col min="47" max="47" width="16.85546875" bestFit="1" customWidth="1"/>
  </cols>
  <sheetData>
    <row r="2" spans="1:30" x14ac:dyDescent="0.25">
      <c r="A2" t="s">
        <v>0</v>
      </c>
    </row>
    <row r="3" spans="1:30" x14ac:dyDescent="0.25">
      <c r="A3" t="s">
        <v>1</v>
      </c>
    </row>
    <row r="4" spans="1:30" x14ac:dyDescent="0.25">
      <c r="A4" s="1" t="s">
        <v>280</v>
      </c>
    </row>
    <row r="5" spans="1:30" x14ac:dyDescent="0.25">
      <c r="R5">
        <v>0.61</v>
      </c>
    </row>
    <row r="6" spans="1:30" x14ac:dyDescent="0.25">
      <c r="A6" t="s">
        <v>3</v>
      </c>
    </row>
    <row r="7" spans="1:30" x14ac:dyDescent="0.25">
      <c r="A7" t="s">
        <v>4</v>
      </c>
    </row>
    <row r="8" spans="1:30" x14ac:dyDescent="0.25">
      <c r="A8" t="s">
        <v>5</v>
      </c>
    </row>
    <row r="10" spans="1:30" x14ac:dyDescent="0.25">
      <c r="A10" t="s">
        <v>20</v>
      </c>
      <c r="B10" t="s">
        <v>6</v>
      </c>
      <c r="C10" t="s">
        <v>7</v>
      </c>
      <c r="D10" t="s">
        <v>8</v>
      </c>
      <c r="E10" t="s">
        <v>9</v>
      </c>
      <c r="F10" t="s">
        <v>38</v>
      </c>
      <c r="G10" t="s">
        <v>10</v>
      </c>
      <c r="H10" t="s">
        <v>11</v>
      </c>
      <c r="I10" t="s">
        <v>12</v>
      </c>
      <c r="J10" t="s">
        <v>13</v>
      </c>
      <c r="K10" t="s">
        <v>14</v>
      </c>
      <c r="L10" t="s">
        <v>15</v>
      </c>
      <c r="M10" t="s">
        <v>16</v>
      </c>
      <c r="N10" t="s">
        <v>17</v>
      </c>
      <c r="O10" t="s">
        <v>18</v>
      </c>
      <c r="P10" t="s">
        <v>19</v>
      </c>
    </row>
    <row r="11" spans="1:30" x14ac:dyDescent="0.25">
      <c r="A11" t="s">
        <v>21</v>
      </c>
      <c r="B11">
        <v>0</v>
      </c>
      <c r="C11" s="4">
        <v>0.29391859999999997</v>
      </c>
      <c r="D11">
        <v>20.43404</v>
      </c>
      <c r="E11">
        <v>1.8477699999999999</v>
      </c>
      <c r="F11">
        <v>55.520130000000002</v>
      </c>
      <c r="G11" s="4">
        <v>2.5022959999999999</v>
      </c>
      <c r="H11" s="4">
        <v>0.1116698</v>
      </c>
      <c r="I11" s="4">
        <v>0</v>
      </c>
      <c r="J11" s="4">
        <v>7.2949130000000001E-2</v>
      </c>
      <c r="K11">
        <v>2.9762110000000002</v>
      </c>
      <c r="L11" s="4">
        <v>2.279751E-2</v>
      </c>
      <c r="M11" s="4">
        <v>2.2360270000000002E-2</v>
      </c>
      <c r="N11" s="4">
        <v>1.2778849999999999</v>
      </c>
      <c r="O11">
        <v>24.989329999999999</v>
      </c>
      <c r="P11">
        <v>110.0714</v>
      </c>
      <c r="X11" s="4"/>
      <c r="AB11" s="4"/>
      <c r="AC11" s="4"/>
    </row>
    <row r="12" spans="1:30" s="8" customFormat="1" x14ac:dyDescent="0.25">
      <c r="A12" s="8" t="s">
        <v>22</v>
      </c>
      <c r="B12" s="8">
        <v>0</v>
      </c>
      <c r="C12" s="8">
        <v>0.165216</v>
      </c>
      <c r="D12" s="8">
        <v>0.86537359999999997</v>
      </c>
      <c r="E12" s="8">
        <v>1.784435</v>
      </c>
      <c r="F12" s="8">
        <v>4.4089229999999997</v>
      </c>
      <c r="G12" s="8">
        <v>38.914679999999997</v>
      </c>
      <c r="H12" s="8">
        <v>0.43259579999999997</v>
      </c>
      <c r="I12" s="8">
        <v>0</v>
      </c>
      <c r="J12" s="19">
        <v>7.6881729999999995E-2</v>
      </c>
      <c r="K12" s="8">
        <v>51.123460000000001</v>
      </c>
      <c r="L12" s="19">
        <v>4.5903050000000001E-2</v>
      </c>
      <c r="M12" s="19">
        <v>4.892813E-2</v>
      </c>
      <c r="N12" s="8">
        <v>2.39627E-2</v>
      </c>
      <c r="O12" s="8">
        <v>2.0582289999999999</v>
      </c>
      <c r="P12" s="8">
        <v>99.948589999999996</v>
      </c>
      <c r="Z12" s="19"/>
      <c r="AB12" s="19"/>
      <c r="AD12" s="19"/>
    </row>
    <row r="16" spans="1:30" x14ac:dyDescent="0.25">
      <c r="A16" t="s">
        <v>0</v>
      </c>
    </row>
    <row r="17" spans="1:30" x14ac:dyDescent="0.25">
      <c r="A17" t="s">
        <v>1</v>
      </c>
    </row>
    <row r="18" spans="1:30" x14ac:dyDescent="0.25">
      <c r="A18" s="1" t="s">
        <v>41</v>
      </c>
    </row>
    <row r="20" spans="1:30" x14ac:dyDescent="0.25">
      <c r="A20" t="s">
        <v>3</v>
      </c>
    </row>
    <row r="21" spans="1:30" x14ac:dyDescent="0.25">
      <c r="A21" t="s">
        <v>4</v>
      </c>
    </row>
    <row r="22" spans="1:30" x14ac:dyDescent="0.25">
      <c r="A22" t="s">
        <v>5</v>
      </c>
    </row>
    <row r="24" spans="1:30" x14ac:dyDescent="0.25">
      <c r="A24" t="s">
        <v>20</v>
      </c>
      <c r="B24" t="s">
        <v>6</v>
      </c>
      <c r="C24" t="s">
        <v>7</v>
      </c>
      <c r="D24" t="s">
        <v>8</v>
      </c>
      <c r="E24" t="s">
        <v>9</v>
      </c>
      <c r="F24" t="s">
        <v>38</v>
      </c>
      <c r="G24" t="s">
        <v>10</v>
      </c>
      <c r="H24" t="s">
        <v>11</v>
      </c>
      <c r="I24" t="s">
        <v>12</v>
      </c>
      <c r="J24" t="s">
        <v>13</v>
      </c>
      <c r="K24" t="s">
        <v>14</v>
      </c>
      <c r="L24" t="s">
        <v>15</v>
      </c>
      <c r="M24" t="s">
        <v>16</v>
      </c>
      <c r="N24" t="s">
        <v>17</v>
      </c>
      <c r="O24" t="s">
        <v>18</v>
      </c>
      <c r="P24" t="s">
        <v>19</v>
      </c>
    </row>
    <row r="25" spans="1:30" x14ac:dyDescent="0.25">
      <c r="A25" t="s">
        <v>21</v>
      </c>
      <c r="B25">
        <v>0</v>
      </c>
      <c r="C25" s="4">
        <v>5.0359889999999997E-2</v>
      </c>
      <c r="D25">
        <v>0.9700744</v>
      </c>
      <c r="E25">
        <v>0.95914359999999999</v>
      </c>
      <c r="F25">
        <v>4.0162909999999998</v>
      </c>
      <c r="G25">
        <v>10.700379999999999</v>
      </c>
      <c r="H25" s="4">
        <v>0.73901220000000001</v>
      </c>
      <c r="I25" s="4">
        <v>0</v>
      </c>
      <c r="J25" s="4">
        <v>5.7448489999999998E-2</v>
      </c>
      <c r="K25">
        <v>48.507179999999998</v>
      </c>
      <c r="L25" s="4">
        <v>6.1596390000000001E-2</v>
      </c>
      <c r="M25" s="4">
        <v>-2.219805E-2</v>
      </c>
      <c r="N25" s="4">
        <v>7.2039099999999995E-2</v>
      </c>
      <c r="O25">
        <v>1.8675949999999999</v>
      </c>
      <c r="P25">
        <v>67.978909999999999</v>
      </c>
      <c r="S25" s="4"/>
      <c r="Y25" s="4"/>
      <c r="Z25" s="4"/>
      <c r="AB25" s="4"/>
      <c r="AC25" s="4"/>
      <c r="AD25" s="4"/>
    </row>
    <row r="26" spans="1:30" x14ac:dyDescent="0.25">
      <c r="A26" t="s">
        <v>22</v>
      </c>
      <c r="B26">
        <v>0</v>
      </c>
      <c r="C26" s="4">
        <v>0.15153430000000001</v>
      </c>
      <c r="D26" s="4">
        <v>0.66792739999999995</v>
      </c>
      <c r="E26">
        <v>1.9872879999999999</v>
      </c>
      <c r="F26">
        <v>5.2294140000000002</v>
      </c>
      <c r="G26">
        <v>24.61346</v>
      </c>
      <c r="H26" s="4">
        <v>0.94355149999999999</v>
      </c>
      <c r="I26" s="4">
        <v>0</v>
      </c>
      <c r="J26" s="4">
        <v>8.4301230000000005E-2</v>
      </c>
      <c r="K26">
        <v>50.737740000000002</v>
      </c>
      <c r="L26" s="4">
        <v>4.8707359999999998E-2</v>
      </c>
      <c r="M26" s="4">
        <v>8.1349030000000003E-2</v>
      </c>
      <c r="N26" s="4">
        <v>-1.1059589999999999E-2</v>
      </c>
      <c r="O26" s="4">
        <v>1.4265129999999999</v>
      </c>
      <c r="P26">
        <v>85.960729999999998</v>
      </c>
      <c r="Y26" s="4"/>
      <c r="Z26" s="4"/>
      <c r="AB26" s="4"/>
      <c r="AC26" s="4"/>
      <c r="AD26" s="4"/>
    </row>
    <row r="27" spans="1:30" x14ac:dyDescent="0.25">
      <c r="A27" t="s">
        <v>23</v>
      </c>
      <c r="B27">
        <v>0</v>
      </c>
      <c r="C27" s="4">
        <v>0.13712640000000001</v>
      </c>
      <c r="D27" s="4">
        <v>0.33588109999999999</v>
      </c>
      <c r="E27" s="4">
        <v>1.349234</v>
      </c>
      <c r="F27">
        <v>3.2720210000000001</v>
      </c>
      <c r="G27">
        <v>32.078800000000001</v>
      </c>
      <c r="H27" s="4">
        <v>0.49845469999999997</v>
      </c>
      <c r="I27" s="4">
        <v>0</v>
      </c>
      <c r="J27" s="4">
        <v>9.6070939999999994E-2</v>
      </c>
      <c r="K27">
        <v>51.59686</v>
      </c>
      <c r="L27" s="4">
        <v>-2.2449819999999999E-2</v>
      </c>
      <c r="M27" s="4">
        <v>1.9949910000000001E-2</v>
      </c>
      <c r="N27" s="4">
        <v>2.3806809999999999E-3</v>
      </c>
      <c r="O27" s="4">
        <v>1.0725</v>
      </c>
      <c r="P27">
        <v>90.436819999999997</v>
      </c>
      <c r="Y27" s="4"/>
      <c r="Z27" s="4"/>
      <c r="AB27" s="4"/>
      <c r="AC27" s="4"/>
      <c r="AD27" s="4"/>
    </row>
    <row r="31" spans="1:30" x14ac:dyDescent="0.25">
      <c r="A31" t="s">
        <v>0</v>
      </c>
    </row>
    <row r="32" spans="1:30" x14ac:dyDescent="0.25">
      <c r="A32" t="s">
        <v>1</v>
      </c>
    </row>
    <row r="33" spans="1:45" x14ac:dyDescent="0.25">
      <c r="A33" s="1" t="s">
        <v>42</v>
      </c>
    </row>
    <row r="35" spans="1:45" x14ac:dyDescent="0.25">
      <c r="A35" t="s">
        <v>3</v>
      </c>
    </row>
    <row r="36" spans="1:45" x14ac:dyDescent="0.25">
      <c r="A36" t="s">
        <v>4</v>
      </c>
    </row>
    <row r="37" spans="1:45" x14ac:dyDescent="0.25">
      <c r="A37" t="s">
        <v>5</v>
      </c>
    </row>
    <row r="39" spans="1:45" x14ac:dyDescent="0.25">
      <c r="A39" t="s">
        <v>20</v>
      </c>
      <c r="B39" t="s">
        <v>6</v>
      </c>
      <c r="C39" t="s">
        <v>7</v>
      </c>
      <c r="D39" t="s">
        <v>8</v>
      </c>
      <c r="E39" t="s">
        <v>9</v>
      </c>
      <c r="F39" t="s">
        <v>38</v>
      </c>
      <c r="G39" t="s">
        <v>10</v>
      </c>
      <c r="H39" t="s">
        <v>11</v>
      </c>
      <c r="I39" t="s">
        <v>12</v>
      </c>
      <c r="J39" t="s">
        <v>13</v>
      </c>
      <c r="K39" t="s">
        <v>14</v>
      </c>
      <c r="L39" t="s">
        <v>15</v>
      </c>
      <c r="M39" t="s">
        <v>16</v>
      </c>
      <c r="N39" t="s">
        <v>17</v>
      </c>
      <c r="O39" t="s">
        <v>18</v>
      </c>
      <c r="P39" t="s">
        <v>19</v>
      </c>
    </row>
    <row r="40" spans="1:45" x14ac:dyDescent="0.25">
      <c r="A40" t="s">
        <v>21</v>
      </c>
      <c r="B40">
        <v>0</v>
      </c>
      <c r="C40">
        <v>0.14910490000000001</v>
      </c>
      <c r="D40">
        <v>1.298422</v>
      </c>
      <c r="E40">
        <v>4.0260749999999996</v>
      </c>
      <c r="F40">
        <v>10.04472</v>
      </c>
      <c r="G40">
        <v>30.784189999999999</v>
      </c>
      <c r="H40">
        <v>0.42899150000000003</v>
      </c>
      <c r="I40">
        <v>0</v>
      </c>
      <c r="J40">
        <v>0.22833120000000001</v>
      </c>
      <c r="K40">
        <v>43.934089999999998</v>
      </c>
      <c r="L40">
        <v>0.1035946</v>
      </c>
      <c r="M40" s="4">
        <v>-4.509643E-2</v>
      </c>
      <c r="N40" s="4">
        <v>2.004802E-2</v>
      </c>
      <c r="O40">
        <v>2.1730459999999998</v>
      </c>
      <c r="P40">
        <v>93.145520000000005</v>
      </c>
      <c r="AB40" s="4"/>
      <c r="AC40" s="4"/>
      <c r="AD40" s="4"/>
    </row>
    <row r="41" spans="1:45" x14ac:dyDescent="0.25">
      <c r="A41" t="s">
        <v>22</v>
      </c>
      <c r="B41">
        <v>0</v>
      </c>
      <c r="C41" s="4">
        <v>0.2468119</v>
      </c>
      <c r="D41">
        <v>2.7234609999999999</v>
      </c>
      <c r="E41">
        <v>5.7005309999999998</v>
      </c>
      <c r="F41">
        <v>16.05508</v>
      </c>
      <c r="G41">
        <v>26.828620000000001</v>
      </c>
      <c r="H41" s="4">
        <v>0.76078650000000003</v>
      </c>
      <c r="I41" s="4">
        <v>0</v>
      </c>
      <c r="J41" s="4">
        <v>0.29319610000000002</v>
      </c>
      <c r="K41">
        <v>38.678719999999998</v>
      </c>
      <c r="L41" s="4">
        <v>0.13590679999999999</v>
      </c>
      <c r="M41" s="4">
        <v>9.8379159999999993E-2</v>
      </c>
      <c r="N41" s="4">
        <v>-4.6720709999999999E-2</v>
      </c>
      <c r="O41" s="4">
        <v>5.8002929999999999</v>
      </c>
      <c r="P41">
        <v>97.275080000000003</v>
      </c>
      <c r="AB41" s="4"/>
      <c r="AC41" s="4"/>
      <c r="AD41" s="4"/>
    </row>
    <row r="42" spans="1:45" x14ac:dyDescent="0.25">
      <c r="AH42" s="4"/>
      <c r="AM42" s="4"/>
      <c r="AN42" s="4"/>
      <c r="AO42" s="4"/>
      <c r="AQ42" s="4"/>
      <c r="AR42" s="4"/>
      <c r="AS42" s="4"/>
    </row>
    <row r="45" spans="1:45" x14ac:dyDescent="0.25">
      <c r="A45" t="s">
        <v>0</v>
      </c>
    </row>
    <row r="46" spans="1:45" x14ac:dyDescent="0.25">
      <c r="A46" t="s">
        <v>1</v>
      </c>
    </row>
    <row r="47" spans="1:45" x14ac:dyDescent="0.25">
      <c r="A47" s="1" t="s">
        <v>43</v>
      </c>
    </row>
    <row r="49" spans="1:30" x14ac:dyDescent="0.25">
      <c r="A49" t="s">
        <v>3</v>
      </c>
    </row>
    <row r="50" spans="1:30" x14ac:dyDescent="0.25">
      <c r="A50" t="s">
        <v>4</v>
      </c>
    </row>
    <row r="51" spans="1:30" x14ac:dyDescent="0.25">
      <c r="A51" t="s">
        <v>5</v>
      </c>
    </row>
    <row r="53" spans="1:30" ht="14.45" x14ac:dyDescent="0.3">
      <c r="A53" t="s">
        <v>20</v>
      </c>
      <c r="B53" t="s">
        <v>6</v>
      </c>
      <c r="C53" t="s">
        <v>7</v>
      </c>
      <c r="D53" t="s">
        <v>8</v>
      </c>
      <c r="E53" t="s">
        <v>9</v>
      </c>
      <c r="F53" t="s">
        <v>38</v>
      </c>
      <c r="G53" t="s">
        <v>10</v>
      </c>
      <c r="H53" t="s">
        <v>11</v>
      </c>
      <c r="I53" t="s">
        <v>12</v>
      </c>
      <c r="J53" t="s">
        <v>13</v>
      </c>
      <c r="K53" t="s">
        <v>14</v>
      </c>
      <c r="L53" t="s">
        <v>15</v>
      </c>
      <c r="M53" t="s">
        <v>16</v>
      </c>
      <c r="N53" t="s">
        <v>17</v>
      </c>
      <c r="O53" t="s">
        <v>18</v>
      </c>
      <c r="P53" t="s">
        <v>19</v>
      </c>
    </row>
    <row r="54" spans="1:30" s="8" customFormat="1" ht="14.45" x14ac:dyDescent="0.3">
      <c r="A54" s="8" t="s">
        <v>21</v>
      </c>
      <c r="B54" s="8">
        <v>0</v>
      </c>
      <c r="C54" s="8">
        <v>0.11294750000000001</v>
      </c>
      <c r="D54" s="8">
        <v>0.71323950000000003</v>
      </c>
      <c r="E54" s="8">
        <v>2.3285049999999998</v>
      </c>
      <c r="F54" s="8">
        <v>6.4959369999999996</v>
      </c>
      <c r="G54" s="8">
        <v>37.401510000000002</v>
      </c>
      <c r="H54" s="8">
        <v>0.35555290000000001</v>
      </c>
      <c r="I54" s="8">
        <v>0</v>
      </c>
      <c r="J54" s="8">
        <v>0.1332323</v>
      </c>
      <c r="K54" s="8">
        <v>49.194760000000002</v>
      </c>
      <c r="L54" s="8">
        <v>9.2153399999999996E-2</v>
      </c>
      <c r="M54" s="19">
        <v>6.5653710000000004E-2</v>
      </c>
      <c r="N54" s="8">
        <v>0.2563088</v>
      </c>
      <c r="O54" s="8">
        <v>2.300935</v>
      </c>
      <c r="P54" s="8">
        <v>99.450739999999996</v>
      </c>
      <c r="S54" s="19"/>
      <c r="Z54" s="19"/>
      <c r="AB54" s="19"/>
      <c r="AC54" s="19"/>
      <c r="AD54" s="19"/>
    </row>
    <row r="58" spans="1:30" ht="14.45" x14ac:dyDescent="0.3">
      <c r="A58" t="s">
        <v>0</v>
      </c>
    </row>
    <row r="59" spans="1:30" ht="14.45" x14ac:dyDescent="0.3">
      <c r="A59" t="s">
        <v>1</v>
      </c>
    </row>
    <row r="60" spans="1:30" ht="14.45" x14ac:dyDescent="0.3">
      <c r="A60" s="1" t="s">
        <v>44</v>
      </c>
    </row>
    <row r="62" spans="1:30" ht="14.45" x14ac:dyDescent="0.3">
      <c r="A62" t="s">
        <v>3</v>
      </c>
    </row>
    <row r="63" spans="1:30" ht="14.45" x14ac:dyDescent="0.3">
      <c r="A63" t="s">
        <v>4</v>
      </c>
    </row>
    <row r="64" spans="1:30" ht="14.45" x14ac:dyDescent="0.3">
      <c r="A64" t="s">
        <v>5</v>
      </c>
    </row>
    <row r="66" spans="1:46" ht="14.45" x14ac:dyDescent="0.3">
      <c r="A66" t="s">
        <v>20</v>
      </c>
      <c r="B66" t="s">
        <v>6</v>
      </c>
      <c r="C66" t="s">
        <v>7</v>
      </c>
      <c r="D66" t="s">
        <v>8</v>
      </c>
      <c r="E66" t="s">
        <v>9</v>
      </c>
      <c r="F66" t="s">
        <v>38</v>
      </c>
      <c r="G66" t="s">
        <v>10</v>
      </c>
      <c r="H66" t="s">
        <v>11</v>
      </c>
      <c r="I66" t="s">
        <v>12</v>
      </c>
      <c r="J66" t="s">
        <v>13</v>
      </c>
      <c r="K66" t="s">
        <v>14</v>
      </c>
      <c r="L66" t="s">
        <v>15</v>
      </c>
      <c r="M66" t="s">
        <v>16</v>
      </c>
      <c r="N66" t="s">
        <v>17</v>
      </c>
      <c r="O66" t="s">
        <v>18</v>
      </c>
      <c r="P66" t="s">
        <v>19</v>
      </c>
    </row>
    <row r="67" spans="1:46" s="8" customFormat="1" ht="14.45" x14ac:dyDescent="0.3">
      <c r="A67" s="8" t="s">
        <v>21</v>
      </c>
      <c r="B67" s="8">
        <v>0</v>
      </c>
      <c r="C67" s="8">
        <v>0.3602786</v>
      </c>
      <c r="D67" s="8">
        <v>2.6682640000000002</v>
      </c>
      <c r="E67" s="8">
        <v>2.552092</v>
      </c>
      <c r="F67" s="8">
        <v>14.719469999999999</v>
      </c>
      <c r="G67" s="8">
        <v>33.621569999999998</v>
      </c>
      <c r="H67" s="8">
        <v>0.93179400000000001</v>
      </c>
      <c r="I67" s="8">
        <v>0</v>
      </c>
      <c r="J67" s="8">
        <v>0.1994784</v>
      </c>
      <c r="K67" s="8">
        <v>44.490209999999998</v>
      </c>
      <c r="L67" s="19">
        <v>8.1569740000000002E-2</v>
      </c>
      <c r="M67" s="8">
        <v>0.1162743</v>
      </c>
      <c r="N67" s="19">
        <v>-9.7466280000000002E-2</v>
      </c>
      <c r="O67" s="8">
        <v>1.905786</v>
      </c>
      <c r="P67" s="8">
        <v>101.5493</v>
      </c>
      <c r="Z67" s="19"/>
      <c r="AC67" s="19"/>
    </row>
    <row r="68" spans="1:46" ht="14.45" x14ac:dyDescent="0.3">
      <c r="A68" t="s">
        <v>22</v>
      </c>
      <c r="B68">
        <v>0</v>
      </c>
      <c r="C68">
        <v>0.28834140000000003</v>
      </c>
      <c r="D68">
        <v>13.45041</v>
      </c>
      <c r="E68">
        <v>0.95520660000000002</v>
      </c>
      <c r="F68">
        <v>53.34328</v>
      </c>
      <c r="G68">
        <v>0.7451274</v>
      </c>
      <c r="H68">
        <v>0.2353556</v>
      </c>
      <c r="I68">
        <v>0</v>
      </c>
      <c r="J68" s="4">
        <v>3.971732E-2</v>
      </c>
      <c r="K68">
        <v>0.98357740000000005</v>
      </c>
      <c r="L68" s="4">
        <v>-5.8939159999999999E-3</v>
      </c>
      <c r="M68" s="4">
        <v>-1.164456E-2</v>
      </c>
      <c r="N68">
        <v>1.73149</v>
      </c>
      <c r="O68">
        <v>34.935380000000002</v>
      </c>
      <c r="P68">
        <v>106.6904</v>
      </c>
      <c r="X68" s="4"/>
      <c r="Y68" s="4"/>
      <c r="Z68" s="4"/>
      <c r="AB68" s="4"/>
      <c r="AC68" s="4"/>
    </row>
    <row r="69" spans="1:46" ht="14.45" x14ac:dyDescent="0.3">
      <c r="A69" t="s">
        <v>23</v>
      </c>
      <c r="B69">
        <v>0</v>
      </c>
      <c r="C69">
        <v>0.29260130000000001</v>
      </c>
      <c r="D69">
        <v>17.71959</v>
      </c>
      <c r="E69">
        <v>1.0160549999999999</v>
      </c>
      <c r="F69">
        <v>55.225459999999998</v>
      </c>
      <c r="G69">
        <v>1.064781</v>
      </c>
      <c r="H69" s="4">
        <v>9.8868189999999995E-2</v>
      </c>
      <c r="I69">
        <v>0</v>
      </c>
      <c r="J69" s="4">
        <v>3.9780570000000001E-2</v>
      </c>
      <c r="K69">
        <v>0.85278920000000002</v>
      </c>
      <c r="L69">
        <v>5.0881900000000001E-2</v>
      </c>
      <c r="M69" s="4">
        <v>-1.281766E-2</v>
      </c>
      <c r="N69">
        <v>1.19478</v>
      </c>
      <c r="O69">
        <v>29.057549999999999</v>
      </c>
      <c r="P69">
        <v>106.6003</v>
      </c>
      <c r="X69" s="4"/>
      <c r="Z69" s="4"/>
      <c r="AB69" s="4"/>
      <c r="AC69" s="4"/>
    </row>
    <row r="71" spans="1:46" ht="14.45" x14ac:dyDescent="0.3">
      <c r="AH71" s="4"/>
      <c r="AM71" s="4"/>
      <c r="AN71" s="4"/>
      <c r="AO71" s="4"/>
      <c r="AQ71" s="4"/>
      <c r="AR71" s="4"/>
      <c r="AS71" s="4"/>
      <c r="AT71" s="4"/>
    </row>
    <row r="72" spans="1:46" ht="14.45" x14ac:dyDescent="0.3">
      <c r="L72" s="4"/>
      <c r="M72" s="4"/>
      <c r="AB72" s="4"/>
      <c r="AC72" s="4"/>
      <c r="AG72" s="4"/>
      <c r="AH72" s="4"/>
      <c r="AJ72" s="4"/>
      <c r="AL72" s="4"/>
      <c r="AM72" s="4"/>
      <c r="AN72" s="4"/>
      <c r="AO72" s="4"/>
      <c r="AP72" s="4"/>
      <c r="AQ72" s="4"/>
      <c r="AR72" s="4"/>
      <c r="AS72" s="4"/>
    </row>
    <row r="73" spans="1:46" ht="14.45" x14ac:dyDescent="0.3">
      <c r="A73" t="s">
        <v>0</v>
      </c>
      <c r="M73" s="4"/>
      <c r="AC73" s="4"/>
      <c r="AH73" s="4"/>
      <c r="AJ73" s="4"/>
      <c r="AL73" s="4"/>
      <c r="AM73" s="4"/>
      <c r="AN73" s="4"/>
      <c r="AO73" s="4"/>
      <c r="AP73" s="4"/>
      <c r="AQ73" s="4"/>
      <c r="AR73" s="4"/>
      <c r="AS73" s="4"/>
    </row>
    <row r="74" spans="1:46" ht="14.45" x14ac:dyDescent="0.3">
      <c r="A74" t="s">
        <v>1</v>
      </c>
    </row>
    <row r="75" spans="1:46" ht="14.45" x14ac:dyDescent="0.3">
      <c r="A75" s="1" t="s">
        <v>45</v>
      </c>
    </row>
    <row r="77" spans="1:46" ht="14.45" x14ac:dyDescent="0.3">
      <c r="A77" t="s">
        <v>3</v>
      </c>
    </row>
    <row r="78" spans="1:46" ht="14.45" x14ac:dyDescent="0.3">
      <c r="A78" t="s">
        <v>4</v>
      </c>
    </row>
    <row r="79" spans="1:46" x14ac:dyDescent="0.25">
      <c r="A79" t="s">
        <v>5</v>
      </c>
    </row>
    <row r="81" spans="1:30" x14ac:dyDescent="0.25">
      <c r="A81" t="s">
        <v>20</v>
      </c>
      <c r="B81" t="s">
        <v>6</v>
      </c>
      <c r="C81" t="s">
        <v>7</v>
      </c>
      <c r="D81" t="s">
        <v>8</v>
      </c>
      <c r="E81" t="s">
        <v>9</v>
      </c>
      <c r="F81" t="s">
        <v>38</v>
      </c>
      <c r="G81" t="s">
        <v>10</v>
      </c>
      <c r="H81" t="s">
        <v>11</v>
      </c>
      <c r="I81" t="s">
        <v>12</v>
      </c>
      <c r="J81" t="s">
        <v>13</v>
      </c>
      <c r="K81" t="s">
        <v>14</v>
      </c>
      <c r="L81" t="s">
        <v>15</v>
      </c>
      <c r="M81" t="s">
        <v>16</v>
      </c>
      <c r="N81" t="s">
        <v>17</v>
      </c>
      <c r="O81" t="s">
        <v>18</v>
      </c>
      <c r="P81" t="s">
        <v>19</v>
      </c>
    </row>
    <row r="82" spans="1:30" x14ac:dyDescent="0.25">
      <c r="A82" t="s">
        <v>21</v>
      </c>
      <c r="B82">
        <v>0</v>
      </c>
      <c r="C82">
        <v>0.2304127</v>
      </c>
      <c r="D82">
        <v>1.0539959999999999</v>
      </c>
      <c r="E82">
        <v>4.5286860000000004</v>
      </c>
      <c r="F82">
        <v>11.31227</v>
      </c>
      <c r="G82">
        <v>30.37473</v>
      </c>
      <c r="H82">
        <v>0.81874610000000003</v>
      </c>
      <c r="I82">
        <v>0</v>
      </c>
      <c r="J82">
        <v>0.2512334</v>
      </c>
      <c r="K82">
        <v>44.857239999999997</v>
      </c>
      <c r="L82" s="4">
        <v>6.7150559999999998E-2</v>
      </c>
      <c r="M82" s="4">
        <v>4.769851E-2</v>
      </c>
      <c r="N82" s="4">
        <v>2.3908869999999999E-2</v>
      </c>
      <c r="O82">
        <v>2.9058820000000001</v>
      </c>
      <c r="P82">
        <v>96.471969999999999</v>
      </c>
      <c r="AB82" s="4"/>
      <c r="AC82" s="4"/>
      <c r="AD82" s="4"/>
    </row>
    <row r="83" spans="1:30" x14ac:dyDescent="0.25">
      <c r="A83" t="s">
        <v>22</v>
      </c>
      <c r="B83">
        <v>0</v>
      </c>
      <c r="C83">
        <v>7.2644E-2</v>
      </c>
      <c r="D83">
        <v>1.254534</v>
      </c>
      <c r="E83">
        <v>1.8816900000000001</v>
      </c>
      <c r="F83">
        <v>9.1143889999999992</v>
      </c>
      <c r="G83">
        <v>13.232089999999999</v>
      </c>
      <c r="H83">
        <v>0.47707889999999997</v>
      </c>
      <c r="I83">
        <v>0</v>
      </c>
      <c r="J83">
        <v>0.1177272</v>
      </c>
      <c r="K83">
        <v>45.452820000000003</v>
      </c>
      <c r="L83" s="4">
        <v>7.1778889999999998E-2</v>
      </c>
      <c r="M83" s="4">
        <v>5.8027179999999998E-2</v>
      </c>
      <c r="N83">
        <v>0.1115889</v>
      </c>
      <c r="O83">
        <v>4.0202850000000003</v>
      </c>
      <c r="P83">
        <v>75.864649999999997</v>
      </c>
      <c r="S83" s="4"/>
      <c r="AB83" s="4"/>
      <c r="AC83" s="4"/>
    </row>
    <row r="87" spans="1:30" x14ac:dyDescent="0.25">
      <c r="A87" t="s">
        <v>0</v>
      </c>
    </row>
    <row r="88" spans="1:30" x14ac:dyDescent="0.25">
      <c r="A88" t="s">
        <v>1</v>
      </c>
    </row>
    <row r="89" spans="1:30" x14ac:dyDescent="0.25">
      <c r="A89" s="1" t="s">
        <v>46</v>
      </c>
    </row>
    <row r="91" spans="1:30" x14ac:dyDescent="0.25">
      <c r="A91" t="s">
        <v>3</v>
      </c>
    </row>
    <row r="92" spans="1:30" x14ac:dyDescent="0.25">
      <c r="A92" t="s">
        <v>4</v>
      </c>
    </row>
    <row r="93" spans="1:30" x14ac:dyDescent="0.25">
      <c r="A93" t="s">
        <v>5</v>
      </c>
    </row>
    <row r="95" spans="1:30" x14ac:dyDescent="0.25">
      <c r="A95" t="s">
        <v>20</v>
      </c>
      <c r="B95" t="s">
        <v>6</v>
      </c>
      <c r="C95" t="s">
        <v>7</v>
      </c>
      <c r="D95" t="s">
        <v>8</v>
      </c>
      <c r="E95" t="s">
        <v>9</v>
      </c>
      <c r="F95" t="s">
        <v>38</v>
      </c>
      <c r="G95" t="s">
        <v>10</v>
      </c>
      <c r="H95" t="s">
        <v>11</v>
      </c>
      <c r="I95" t="s">
        <v>12</v>
      </c>
      <c r="J95" t="s">
        <v>13</v>
      </c>
      <c r="K95" t="s">
        <v>14</v>
      </c>
      <c r="L95" t="s">
        <v>15</v>
      </c>
      <c r="M95" t="s">
        <v>16</v>
      </c>
      <c r="N95" t="s">
        <v>17</v>
      </c>
      <c r="O95" t="s">
        <v>18</v>
      </c>
      <c r="P95" t="s">
        <v>19</v>
      </c>
    </row>
    <row r="96" spans="1:30" x14ac:dyDescent="0.25">
      <c r="A96" t="s">
        <v>21</v>
      </c>
      <c r="B96">
        <v>0</v>
      </c>
      <c r="C96">
        <v>0.336121</v>
      </c>
      <c r="D96">
        <v>1.3654599999999999</v>
      </c>
      <c r="E96">
        <v>4.522532</v>
      </c>
      <c r="F96">
        <v>13.29771</v>
      </c>
      <c r="G96">
        <v>30.542680000000001</v>
      </c>
      <c r="H96">
        <v>1.2105509999999999</v>
      </c>
      <c r="I96">
        <v>0</v>
      </c>
      <c r="J96">
        <v>0.27626509999999999</v>
      </c>
      <c r="K96">
        <v>44.287700000000001</v>
      </c>
      <c r="L96" s="4">
        <v>4.0377730000000001E-2</v>
      </c>
      <c r="M96" s="4">
        <v>7.607324E-2</v>
      </c>
      <c r="N96" s="4">
        <v>-5.267997E-2</v>
      </c>
      <c r="O96">
        <v>1.9438709999999999</v>
      </c>
      <c r="P96">
        <v>97.84666</v>
      </c>
      <c r="AB96" s="4"/>
      <c r="AC96" s="4"/>
      <c r="AD96" s="4"/>
    </row>
    <row r="97" spans="1:45" s="8" customFormat="1" x14ac:dyDescent="0.25">
      <c r="A97" s="8" t="s">
        <v>22</v>
      </c>
      <c r="B97" s="8">
        <v>0</v>
      </c>
      <c r="C97" s="8">
        <v>0.13901720000000001</v>
      </c>
      <c r="D97" s="8">
        <v>1.189846</v>
      </c>
      <c r="E97" s="8">
        <v>2.9612669999999999</v>
      </c>
      <c r="F97" s="8">
        <v>9.2998949999999994</v>
      </c>
      <c r="G97" s="8">
        <v>33.821910000000003</v>
      </c>
      <c r="H97" s="8">
        <v>0.42263840000000003</v>
      </c>
      <c r="I97" s="8">
        <v>0</v>
      </c>
      <c r="J97" s="8">
        <v>0.14704809999999999</v>
      </c>
      <c r="K97" s="8">
        <v>45.909669999999998</v>
      </c>
      <c r="L97" s="19">
        <v>7.2425069999999994E-2</v>
      </c>
      <c r="M97" s="19">
        <v>3.5287449999999998E-2</v>
      </c>
      <c r="N97" s="8">
        <v>0.42053849999999998</v>
      </c>
      <c r="O97" s="8">
        <v>3.9151630000000002</v>
      </c>
      <c r="P97" s="8">
        <v>98.334710000000001</v>
      </c>
      <c r="Z97" s="19"/>
      <c r="AB97" s="19"/>
      <c r="AC97" s="19"/>
    </row>
    <row r="101" spans="1:45" x14ac:dyDescent="0.25">
      <c r="A101" t="s">
        <v>0</v>
      </c>
    </row>
    <row r="102" spans="1:45" x14ac:dyDescent="0.25">
      <c r="A102" t="s">
        <v>1</v>
      </c>
      <c r="AH102" s="4"/>
      <c r="AM102" s="4"/>
      <c r="AN102" s="4"/>
      <c r="AQ102" s="4"/>
      <c r="AR102" s="4"/>
      <c r="AS102" s="4"/>
    </row>
    <row r="103" spans="1:45" x14ac:dyDescent="0.25">
      <c r="A103" s="1" t="s">
        <v>281</v>
      </c>
    </row>
    <row r="105" spans="1:45" x14ac:dyDescent="0.25">
      <c r="A105" t="s">
        <v>3</v>
      </c>
    </row>
    <row r="106" spans="1:45" x14ac:dyDescent="0.25">
      <c r="A106" t="s">
        <v>4</v>
      </c>
    </row>
    <row r="107" spans="1:45" x14ac:dyDescent="0.25">
      <c r="A107" t="s">
        <v>5</v>
      </c>
    </row>
    <row r="109" spans="1:45" x14ac:dyDescent="0.25">
      <c r="A109" t="s">
        <v>20</v>
      </c>
      <c r="B109" t="s">
        <v>6</v>
      </c>
      <c r="C109" t="s">
        <v>7</v>
      </c>
      <c r="D109" t="s">
        <v>8</v>
      </c>
      <c r="E109" t="s">
        <v>9</v>
      </c>
      <c r="F109" t="s">
        <v>38</v>
      </c>
      <c r="G109" t="s">
        <v>10</v>
      </c>
      <c r="H109" t="s">
        <v>11</v>
      </c>
      <c r="I109" t="s">
        <v>12</v>
      </c>
      <c r="J109" t="s">
        <v>13</v>
      </c>
      <c r="K109" t="s">
        <v>14</v>
      </c>
      <c r="L109" t="s">
        <v>15</v>
      </c>
      <c r="M109" t="s">
        <v>16</v>
      </c>
      <c r="N109" t="s">
        <v>17</v>
      </c>
      <c r="O109" t="s">
        <v>18</v>
      </c>
      <c r="P109" t="s">
        <v>19</v>
      </c>
    </row>
    <row r="110" spans="1:45" s="8" customFormat="1" x14ac:dyDescent="0.25">
      <c r="A110" s="8" t="s">
        <v>21</v>
      </c>
      <c r="B110" s="8">
        <v>0</v>
      </c>
      <c r="C110" s="8">
        <v>0.1001466</v>
      </c>
      <c r="D110" s="8">
        <v>0.22767119999999999</v>
      </c>
      <c r="E110" s="8">
        <v>2.8346840000000002</v>
      </c>
      <c r="F110" s="8">
        <v>6.3841450000000002</v>
      </c>
      <c r="G110" s="8">
        <v>36.970390000000002</v>
      </c>
      <c r="H110" s="8">
        <v>0.210034</v>
      </c>
      <c r="I110" s="8">
        <v>0</v>
      </c>
      <c r="J110" s="8">
        <v>0.1143734</v>
      </c>
      <c r="K110" s="8">
        <v>52.839550000000003</v>
      </c>
      <c r="L110" s="19">
        <v>7.0600079999999996E-2</v>
      </c>
      <c r="M110" s="19">
        <v>5.636584E-2</v>
      </c>
      <c r="N110" s="8">
        <v>-0.1550889</v>
      </c>
      <c r="O110" s="8">
        <v>0.86118479999999997</v>
      </c>
      <c r="P110" s="8">
        <v>100.514</v>
      </c>
      <c r="S110" s="19"/>
      <c r="X110" s="19"/>
      <c r="Y110" s="19"/>
      <c r="Z110" s="19"/>
      <c r="AB110" s="19"/>
      <c r="AC110" s="19"/>
      <c r="AD110" s="19"/>
      <c r="AQ110" s="19"/>
      <c r="AR110" s="19"/>
    </row>
    <row r="114" spans="1:46" x14ac:dyDescent="0.25">
      <c r="A114" t="s">
        <v>0</v>
      </c>
    </row>
    <row r="115" spans="1:46" x14ac:dyDescent="0.25">
      <c r="A115" t="s">
        <v>1</v>
      </c>
    </row>
    <row r="116" spans="1:46" x14ac:dyDescent="0.25">
      <c r="A116" s="1" t="s">
        <v>282</v>
      </c>
      <c r="AH116" s="4"/>
      <c r="AI116" s="4"/>
      <c r="AM116" s="4"/>
      <c r="AN116" s="4"/>
      <c r="AO116" s="4"/>
      <c r="AQ116" s="4"/>
      <c r="AR116" s="4"/>
      <c r="AS116" s="4"/>
      <c r="AT116" s="4"/>
    </row>
    <row r="118" spans="1:46" x14ac:dyDescent="0.25">
      <c r="A118" t="s">
        <v>3</v>
      </c>
    </row>
    <row r="119" spans="1:46" x14ac:dyDescent="0.25">
      <c r="A119" t="s">
        <v>4</v>
      </c>
    </row>
    <row r="120" spans="1:46" x14ac:dyDescent="0.25">
      <c r="A120" t="s">
        <v>5</v>
      </c>
    </row>
    <row r="122" spans="1:46" x14ac:dyDescent="0.25">
      <c r="A122" t="s">
        <v>20</v>
      </c>
      <c r="B122" t="s">
        <v>6</v>
      </c>
      <c r="C122" t="s">
        <v>7</v>
      </c>
      <c r="D122" t="s">
        <v>8</v>
      </c>
      <c r="E122" t="s">
        <v>9</v>
      </c>
      <c r="F122" t="s">
        <v>38</v>
      </c>
      <c r="G122" t="s">
        <v>10</v>
      </c>
      <c r="H122" t="s">
        <v>11</v>
      </c>
      <c r="I122" t="s">
        <v>12</v>
      </c>
      <c r="J122" t="s">
        <v>13</v>
      </c>
      <c r="K122" t="s">
        <v>14</v>
      </c>
      <c r="L122" t="s">
        <v>15</v>
      </c>
      <c r="M122" t="s">
        <v>16</v>
      </c>
      <c r="N122" t="s">
        <v>17</v>
      </c>
      <c r="O122" t="s">
        <v>18</v>
      </c>
      <c r="P122" t="s">
        <v>19</v>
      </c>
    </row>
    <row r="123" spans="1:46" s="8" customFormat="1" x14ac:dyDescent="0.25">
      <c r="A123" s="8" t="s">
        <v>21</v>
      </c>
      <c r="B123" s="8">
        <v>0</v>
      </c>
      <c r="C123" s="8">
        <v>0.14089679999999999</v>
      </c>
      <c r="D123" s="8">
        <v>1.0457890000000001</v>
      </c>
      <c r="E123" s="8">
        <v>5.7556130000000003</v>
      </c>
      <c r="F123" s="8">
        <v>12.608370000000001</v>
      </c>
      <c r="G123" s="8">
        <v>31.831890000000001</v>
      </c>
      <c r="H123" s="8">
        <v>0.48907800000000001</v>
      </c>
      <c r="I123" s="8">
        <v>0</v>
      </c>
      <c r="J123" s="8">
        <v>0.2283317</v>
      </c>
      <c r="K123" s="8">
        <v>44.331110000000002</v>
      </c>
      <c r="L123" s="19">
        <v>8.1767820000000005E-2</v>
      </c>
      <c r="M123" s="19">
        <v>9.141908E-2</v>
      </c>
      <c r="N123" s="8">
        <v>0.28078170000000002</v>
      </c>
      <c r="O123" s="8">
        <v>2.823566</v>
      </c>
      <c r="P123" s="8">
        <v>99.708600000000004</v>
      </c>
      <c r="AB123" s="19"/>
      <c r="AC123" s="19"/>
      <c r="AD123" s="19"/>
    </row>
    <row r="128" spans="1:46" x14ac:dyDescent="0.25">
      <c r="A128" t="s">
        <v>0</v>
      </c>
    </row>
    <row r="129" spans="1:46" x14ac:dyDescent="0.25">
      <c r="A129" t="s">
        <v>1</v>
      </c>
    </row>
    <row r="130" spans="1:46" x14ac:dyDescent="0.25">
      <c r="A130" s="1" t="s">
        <v>283</v>
      </c>
    </row>
    <row r="132" spans="1:46" x14ac:dyDescent="0.25">
      <c r="A132" t="s">
        <v>3</v>
      </c>
    </row>
    <row r="133" spans="1:46" x14ac:dyDescent="0.25">
      <c r="A133" t="s">
        <v>4</v>
      </c>
    </row>
    <row r="134" spans="1:46" x14ac:dyDescent="0.25">
      <c r="A134" t="s">
        <v>5</v>
      </c>
    </row>
    <row r="136" spans="1:46" x14ac:dyDescent="0.25">
      <c r="A136" t="s">
        <v>20</v>
      </c>
      <c r="B136" t="s">
        <v>6</v>
      </c>
      <c r="C136" t="s">
        <v>7</v>
      </c>
      <c r="D136" t="s">
        <v>8</v>
      </c>
      <c r="E136" t="s">
        <v>9</v>
      </c>
      <c r="F136" t="s">
        <v>38</v>
      </c>
      <c r="G136" t="s">
        <v>10</v>
      </c>
      <c r="H136" t="s">
        <v>11</v>
      </c>
      <c r="I136" t="s">
        <v>12</v>
      </c>
      <c r="J136" t="s">
        <v>13</v>
      </c>
      <c r="K136" t="s">
        <v>14</v>
      </c>
      <c r="L136" t="s">
        <v>15</v>
      </c>
      <c r="M136" t="s">
        <v>16</v>
      </c>
      <c r="N136" t="s">
        <v>17</v>
      </c>
      <c r="O136" t="s">
        <v>18</v>
      </c>
      <c r="P136" t="s">
        <v>19</v>
      </c>
    </row>
    <row r="137" spans="1:46" s="8" customFormat="1" x14ac:dyDescent="0.25">
      <c r="A137" s="8" t="s">
        <v>21</v>
      </c>
      <c r="B137" s="8">
        <v>0</v>
      </c>
      <c r="C137" s="8">
        <v>0.14201720000000001</v>
      </c>
      <c r="D137" s="8">
        <v>1.0840700000000001</v>
      </c>
      <c r="E137" s="8">
        <v>3.9529640000000001</v>
      </c>
      <c r="F137" s="8">
        <v>10.62426</v>
      </c>
      <c r="G137" s="8">
        <v>33.630200000000002</v>
      </c>
      <c r="H137" s="8">
        <v>0.40828920000000002</v>
      </c>
      <c r="I137" s="8">
        <v>0</v>
      </c>
      <c r="J137" s="8">
        <v>0.2084269</v>
      </c>
      <c r="K137" s="8">
        <v>47.423690000000001</v>
      </c>
      <c r="L137" s="19">
        <v>6.2012030000000003E-2</v>
      </c>
      <c r="M137" s="19">
        <v>7.7182470000000003E-2</v>
      </c>
      <c r="N137" s="19">
        <v>-1.2710359999999999E-3</v>
      </c>
      <c r="O137" s="8">
        <v>1.946779</v>
      </c>
      <c r="P137" s="8">
        <v>99.558620000000005</v>
      </c>
      <c r="Y137" s="19"/>
      <c r="AB137" s="19"/>
      <c r="AC137" s="19"/>
      <c r="AD137" s="19"/>
    </row>
    <row r="142" spans="1:46" x14ac:dyDescent="0.25">
      <c r="A142" t="s">
        <v>0</v>
      </c>
    </row>
    <row r="143" spans="1:46" x14ac:dyDescent="0.25">
      <c r="A143" t="s">
        <v>1</v>
      </c>
    </row>
    <row r="144" spans="1:46" x14ac:dyDescent="0.25">
      <c r="A144" s="1" t="s">
        <v>284</v>
      </c>
      <c r="N144" s="4"/>
      <c r="AD144" s="4"/>
      <c r="AH144" s="4"/>
      <c r="AI144" s="4"/>
      <c r="AM144" s="4"/>
      <c r="AN144" s="4"/>
      <c r="AQ144" s="4"/>
      <c r="AR144" s="4"/>
      <c r="AS144" s="4"/>
      <c r="AT144" s="4"/>
    </row>
    <row r="146" spans="1:30" x14ac:dyDescent="0.25">
      <c r="A146" t="s">
        <v>3</v>
      </c>
    </row>
    <row r="147" spans="1:30" x14ac:dyDescent="0.25">
      <c r="A147" t="s">
        <v>4</v>
      </c>
    </row>
    <row r="148" spans="1:30" x14ac:dyDescent="0.25">
      <c r="A148" t="s">
        <v>5</v>
      </c>
    </row>
    <row r="150" spans="1:30" x14ac:dyDescent="0.25">
      <c r="A150" t="s">
        <v>20</v>
      </c>
      <c r="B150" t="s">
        <v>6</v>
      </c>
      <c r="C150" t="s">
        <v>7</v>
      </c>
      <c r="D150" t="s">
        <v>8</v>
      </c>
      <c r="E150" t="s">
        <v>9</v>
      </c>
      <c r="F150" t="s">
        <v>38</v>
      </c>
      <c r="G150" t="s">
        <v>10</v>
      </c>
      <c r="H150" t="s">
        <v>11</v>
      </c>
      <c r="I150" t="s">
        <v>12</v>
      </c>
      <c r="J150" t="s">
        <v>13</v>
      </c>
      <c r="K150" t="s">
        <v>14</v>
      </c>
      <c r="L150" t="s">
        <v>15</v>
      </c>
      <c r="M150" t="s">
        <v>16</v>
      </c>
      <c r="N150" t="s">
        <v>17</v>
      </c>
      <c r="O150" t="s">
        <v>18</v>
      </c>
      <c r="P150" t="s">
        <v>19</v>
      </c>
    </row>
    <row r="151" spans="1:30" s="8" customFormat="1" x14ac:dyDescent="0.25">
      <c r="A151" s="8" t="s">
        <v>21</v>
      </c>
      <c r="B151" s="8">
        <v>0</v>
      </c>
      <c r="C151" s="8">
        <v>0.1008701</v>
      </c>
      <c r="D151" s="8">
        <v>0.49753320000000001</v>
      </c>
      <c r="E151" s="8">
        <v>2.2256179999999999</v>
      </c>
      <c r="F151" s="8">
        <v>5.8127620000000002</v>
      </c>
      <c r="G151" s="8">
        <v>37.507199999999997</v>
      </c>
      <c r="H151" s="8">
        <v>0.21582979999999999</v>
      </c>
      <c r="I151" s="8">
        <v>0</v>
      </c>
      <c r="J151" s="8">
        <v>0.1051248</v>
      </c>
      <c r="K151" s="8">
        <v>50.650149999999996</v>
      </c>
      <c r="L151" s="19">
        <v>3.7814830000000001E-2</v>
      </c>
      <c r="M151" s="19">
        <v>2.1995130000000002E-2</v>
      </c>
      <c r="N151" s="8">
        <v>0.19124769999999999</v>
      </c>
      <c r="O151" s="8">
        <v>4.1289290000000003</v>
      </c>
      <c r="P151" s="8">
        <v>101.49509999999999</v>
      </c>
      <c r="X151" s="19"/>
      <c r="Z151" s="19"/>
      <c r="AB151" s="19"/>
      <c r="AC151" s="19"/>
      <c r="AD151" s="19"/>
    </row>
    <row r="152" spans="1:30" x14ac:dyDescent="0.25">
      <c r="A152" t="s">
        <v>22</v>
      </c>
      <c r="B152">
        <v>0</v>
      </c>
      <c r="C152" s="4">
        <v>8.4315870000000001E-2</v>
      </c>
      <c r="D152">
        <v>2.4988630000000001</v>
      </c>
      <c r="E152">
        <v>2.2328649999999999</v>
      </c>
      <c r="F152">
        <v>9.4597739999999995</v>
      </c>
      <c r="G152">
        <v>35.342449999999999</v>
      </c>
      <c r="H152">
        <v>0.16937530000000001</v>
      </c>
      <c r="I152">
        <v>0</v>
      </c>
      <c r="J152">
        <v>0.11859889999999999</v>
      </c>
      <c r="K152">
        <v>48.183039999999998</v>
      </c>
      <c r="L152" s="4">
        <v>7.684676E-2</v>
      </c>
      <c r="M152" s="4">
        <v>7.3174959999999997E-2</v>
      </c>
      <c r="N152">
        <v>0.2443804</v>
      </c>
      <c r="O152">
        <v>1.878563</v>
      </c>
      <c r="P152">
        <v>100.3622</v>
      </c>
      <c r="S152" s="4"/>
      <c r="X152" s="4"/>
      <c r="Z152" s="4"/>
      <c r="AC152" s="4"/>
      <c r="AD152" s="4"/>
    </row>
    <row r="156" spans="1:30" x14ac:dyDescent="0.25">
      <c r="A156" t="s">
        <v>0</v>
      </c>
    </row>
    <row r="157" spans="1:30" x14ac:dyDescent="0.25">
      <c r="A157" t="s">
        <v>1</v>
      </c>
    </row>
    <row r="158" spans="1:30" x14ac:dyDescent="0.25">
      <c r="A158" s="1" t="s">
        <v>286</v>
      </c>
    </row>
    <row r="160" spans="1:30" x14ac:dyDescent="0.25">
      <c r="A160" t="s">
        <v>3</v>
      </c>
    </row>
    <row r="161" spans="1:30" x14ac:dyDescent="0.25">
      <c r="A161" t="s">
        <v>4</v>
      </c>
    </row>
    <row r="162" spans="1:30" x14ac:dyDescent="0.25">
      <c r="A162" t="s">
        <v>5</v>
      </c>
    </row>
    <row r="164" spans="1:30" x14ac:dyDescent="0.25">
      <c r="A164" t="s">
        <v>20</v>
      </c>
      <c r="B164" t="s">
        <v>6</v>
      </c>
      <c r="C164" t="s">
        <v>7</v>
      </c>
      <c r="D164" t="s">
        <v>8</v>
      </c>
      <c r="E164" t="s">
        <v>9</v>
      </c>
      <c r="F164" t="s">
        <v>38</v>
      </c>
      <c r="G164" t="s">
        <v>10</v>
      </c>
      <c r="H164" t="s">
        <v>11</v>
      </c>
      <c r="I164" t="s">
        <v>12</v>
      </c>
      <c r="J164" t="s">
        <v>13</v>
      </c>
      <c r="K164" t="s">
        <v>14</v>
      </c>
      <c r="L164" t="s">
        <v>15</v>
      </c>
      <c r="M164" t="s">
        <v>16</v>
      </c>
      <c r="N164" t="s">
        <v>17</v>
      </c>
      <c r="O164" t="s">
        <v>18</v>
      </c>
      <c r="P164" t="s">
        <v>19</v>
      </c>
    </row>
    <row r="165" spans="1:30" x14ac:dyDescent="0.25">
      <c r="A165" t="s">
        <v>21</v>
      </c>
      <c r="B165">
        <v>0</v>
      </c>
      <c r="C165">
        <v>0.13854359999999999</v>
      </c>
      <c r="D165">
        <v>0.48659469999999999</v>
      </c>
      <c r="E165">
        <v>2.416334</v>
      </c>
      <c r="F165">
        <v>6.6764210000000004</v>
      </c>
      <c r="G165">
        <v>32.629570000000001</v>
      </c>
      <c r="H165">
        <v>0.39650360000000001</v>
      </c>
      <c r="I165">
        <v>0</v>
      </c>
      <c r="J165">
        <v>0.17150599999999999</v>
      </c>
      <c r="K165">
        <v>48.856259999999999</v>
      </c>
      <c r="L165">
        <v>7.3646000000000003E-2</v>
      </c>
      <c r="M165" s="4">
        <v>5.0278940000000001E-2</v>
      </c>
      <c r="N165">
        <v>5.4158199999999997E-2</v>
      </c>
      <c r="O165">
        <v>1.8271729999999999</v>
      </c>
      <c r="P165">
        <v>93.776989999999998</v>
      </c>
      <c r="Y165" s="4"/>
      <c r="Z165" s="4"/>
      <c r="AB165" s="4"/>
      <c r="AC165" s="4"/>
      <c r="AD165" s="4"/>
    </row>
    <row r="169" spans="1:30" x14ac:dyDescent="0.25">
      <c r="A169" t="s">
        <v>0</v>
      </c>
    </row>
    <row r="170" spans="1:30" x14ac:dyDescent="0.25">
      <c r="A170" t="s">
        <v>1</v>
      </c>
    </row>
    <row r="171" spans="1:30" x14ac:dyDescent="0.25">
      <c r="A171" s="1" t="s">
        <v>285</v>
      </c>
    </row>
    <row r="173" spans="1:30" x14ac:dyDescent="0.25">
      <c r="A173" t="s">
        <v>3</v>
      </c>
    </row>
    <row r="174" spans="1:30" x14ac:dyDescent="0.25">
      <c r="A174" t="s">
        <v>4</v>
      </c>
    </row>
    <row r="175" spans="1:30" x14ac:dyDescent="0.25">
      <c r="A175" t="s">
        <v>5</v>
      </c>
    </row>
    <row r="177" spans="1:30" x14ac:dyDescent="0.25">
      <c r="A177" t="s">
        <v>20</v>
      </c>
      <c r="B177" t="s">
        <v>6</v>
      </c>
      <c r="C177" t="s">
        <v>7</v>
      </c>
      <c r="D177" t="s">
        <v>8</v>
      </c>
      <c r="E177" t="s">
        <v>9</v>
      </c>
      <c r="F177" t="s">
        <v>38</v>
      </c>
      <c r="G177" t="s">
        <v>10</v>
      </c>
      <c r="H177" t="s">
        <v>11</v>
      </c>
      <c r="I177" t="s">
        <v>12</v>
      </c>
      <c r="J177" t="s">
        <v>13</v>
      </c>
      <c r="K177" t="s">
        <v>14</v>
      </c>
      <c r="L177" t="s">
        <v>15</v>
      </c>
      <c r="M177" t="s">
        <v>16</v>
      </c>
      <c r="N177" t="s">
        <v>17</v>
      </c>
      <c r="O177" t="s">
        <v>18</v>
      </c>
      <c r="P177" t="s">
        <v>19</v>
      </c>
    </row>
    <row r="178" spans="1:30" x14ac:dyDescent="0.25">
      <c r="A178" t="s">
        <v>21</v>
      </c>
      <c r="B178">
        <v>0</v>
      </c>
      <c r="C178" s="4">
        <v>5.2848520000000003E-2</v>
      </c>
      <c r="D178">
        <v>0.58577789999999996</v>
      </c>
      <c r="E178">
        <v>2.0329120000000001</v>
      </c>
      <c r="F178">
        <v>5.9445829999999997</v>
      </c>
      <c r="G178">
        <v>28.084009999999999</v>
      </c>
      <c r="H178">
        <v>0.45174039999999999</v>
      </c>
      <c r="I178">
        <v>0</v>
      </c>
      <c r="J178">
        <v>0.2076577</v>
      </c>
      <c r="K178">
        <v>41.772559999999999</v>
      </c>
      <c r="L178" s="4">
        <v>3.5542030000000002E-2</v>
      </c>
      <c r="M178" s="4">
        <v>3.075984E-2</v>
      </c>
      <c r="N178" s="4">
        <v>2.3293620000000001E-2</v>
      </c>
      <c r="O178">
        <v>10.32607</v>
      </c>
      <c r="P178">
        <v>89.547759999999997</v>
      </c>
      <c r="S178" s="4"/>
      <c r="Y178" s="4"/>
      <c r="AB178" s="4"/>
      <c r="AC178" s="4"/>
      <c r="AD178" s="4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5"/>
  <sheetViews>
    <sheetView tabSelected="1" topLeftCell="A169" zoomScale="80" zoomScaleNormal="80" workbookViewId="0">
      <pane xSplit="1" topLeftCell="B1" activePane="topRight" state="frozen"/>
      <selection activeCell="A10" sqref="A10"/>
      <selection pane="topRight" activeCell="O196" sqref="O196:O212"/>
    </sheetView>
  </sheetViews>
  <sheetFormatPr defaultRowHeight="15" x14ac:dyDescent="0.25"/>
  <cols>
    <col min="1" max="1" width="14.7109375" bestFit="1" customWidth="1"/>
    <col min="2" max="2" width="12" bestFit="1" customWidth="1"/>
    <col min="3" max="3" width="21" bestFit="1" customWidth="1"/>
    <col min="4" max="4" width="29.85546875" bestFit="1" customWidth="1"/>
    <col min="5" max="5" width="36.7109375" bestFit="1" customWidth="1"/>
    <col min="6" max="6" width="39" bestFit="1" customWidth="1"/>
    <col min="13" max="13" width="36" bestFit="1" customWidth="1"/>
    <col min="16" max="16" width="14.5703125" bestFit="1" customWidth="1"/>
    <col min="21" max="21" width="14.42578125" bestFit="1" customWidth="1"/>
  </cols>
  <sheetData>
    <row r="1" spans="1:2" x14ac:dyDescent="0.25">
      <c r="A1" t="s">
        <v>96</v>
      </c>
    </row>
    <row r="2" spans="1:2" x14ac:dyDescent="0.25">
      <c r="A2" t="s">
        <v>97</v>
      </c>
      <c r="B2">
        <v>28.085000000000001</v>
      </c>
    </row>
    <row r="3" spans="1:2" x14ac:dyDescent="0.25">
      <c r="A3" t="s">
        <v>98</v>
      </c>
      <c r="B3">
        <v>47.9</v>
      </c>
    </row>
    <row r="4" spans="1:2" x14ac:dyDescent="0.25">
      <c r="A4" t="s">
        <v>99</v>
      </c>
      <c r="B4">
        <v>26.981999999999999</v>
      </c>
    </row>
    <row r="5" spans="1:2" x14ac:dyDescent="0.25">
      <c r="A5" t="s">
        <v>100</v>
      </c>
      <c r="B5">
        <v>51.996000000000002</v>
      </c>
    </row>
    <row r="6" spans="1:2" x14ac:dyDescent="0.25">
      <c r="A6" t="s">
        <v>101</v>
      </c>
      <c r="B6">
        <v>55.844999999999999</v>
      </c>
    </row>
    <row r="7" spans="1:2" x14ac:dyDescent="0.25">
      <c r="A7" t="s">
        <v>102</v>
      </c>
      <c r="B7">
        <v>54.938000000000002</v>
      </c>
    </row>
    <row r="8" spans="1:2" x14ac:dyDescent="0.25">
      <c r="A8" t="s">
        <v>103</v>
      </c>
      <c r="B8">
        <v>24.305</v>
      </c>
    </row>
    <row r="9" spans="1:2" x14ac:dyDescent="0.25">
      <c r="A9" t="s">
        <v>104</v>
      </c>
      <c r="B9">
        <v>40.078000000000003</v>
      </c>
    </row>
    <row r="10" spans="1:2" x14ac:dyDescent="0.25">
      <c r="A10" t="s">
        <v>105</v>
      </c>
      <c r="B10">
        <v>22.99</v>
      </c>
    </row>
    <row r="11" spans="1:2" x14ac:dyDescent="0.25">
      <c r="A11" t="s">
        <v>106</v>
      </c>
      <c r="B11">
        <v>39.101999999999997</v>
      </c>
    </row>
    <row r="12" spans="1:2" x14ac:dyDescent="0.25">
      <c r="A12" t="s">
        <v>107</v>
      </c>
      <c r="B12">
        <v>30.974</v>
      </c>
    </row>
    <row r="13" spans="1:2" x14ac:dyDescent="0.25">
      <c r="A13" t="s">
        <v>68</v>
      </c>
      <c r="B13">
        <v>32.006</v>
      </c>
    </row>
    <row r="14" spans="1:2" x14ac:dyDescent="0.25">
      <c r="A14" t="s">
        <v>69</v>
      </c>
      <c r="B14">
        <v>35.450000000000003</v>
      </c>
    </row>
    <row r="15" spans="1:2" x14ac:dyDescent="0.25">
      <c r="A15" t="s">
        <v>70</v>
      </c>
      <c r="B15">
        <v>18.998000000000001</v>
      </c>
    </row>
    <row r="16" spans="1:2" x14ac:dyDescent="0.25">
      <c r="A16" t="s">
        <v>108</v>
      </c>
      <c r="B16">
        <v>15.999000000000001</v>
      </c>
    </row>
    <row r="17" spans="1:22" x14ac:dyDescent="0.25">
      <c r="M17" t="s">
        <v>320</v>
      </c>
    </row>
    <row r="19" spans="1:22" s="20" customFormat="1" x14ac:dyDescent="0.25">
      <c r="A19" s="21" t="s">
        <v>319</v>
      </c>
      <c r="M19" s="21" t="s">
        <v>212</v>
      </c>
      <c r="P19" s="21" t="s">
        <v>329</v>
      </c>
      <c r="U19" t="s">
        <v>330</v>
      </c>
      <c r="V19"/>
    </row>
    <row r="20" spans="1:22" x14ac:dyDescent="0.25">
      <c r="B20" s="1" t="s">
        <v>55</v>
      </c>
      <c r="C20" s="1" t="s">
        <v>110</v>
      </c>
      <c r="D20" s="1" t="s">
        <v>56</v>
      </c>
      <c r="E20" s="26" t="s">
        <v>212</v>
      </c>
      <c r="F20" s="1" t="s">
        <v>112</v>
      </c>
      <c r="I20">
        <f>13/D39</f>
        <v>4.9204031744289836</v>
      </c>
      <c r="M20" t="s">
        <v>97</v>
      </c>
      <c r="N20">
        <v>7.3378952571636846E-2</v>
      </c>
      <c r="O20" s="25">
        <v>0.36106184320045531</v>
      </c>
      <c r="P20">
        <f t="shared" ref="P20:P31" si="0">N20/$V$20</f>
        <v>0.34687195434828549</v>
      </c>
      <c r="U20">
        <v>2.5385374050030762</v>
      </c>
      <c r="V20">
        <f>U20/12</f>
        <v>0.21154478375025634</v>
      </c>
    </row>
    <row r="21" spans="1:22" x14ac:dyDescent="0.25">
      <c r="A21" s="1" t="s">
        <v>57</v>
      </c>
      <c r="B21" s="27">
        <v>4.4089229999999997</v>
      </c>
      <c r="C21">
        <f>B21/((2*B$16)+B$2)</f>
        <v>7.3380540252650492E-2</v>
      </c>
      <c r="D21">
        <f>C21*2</f>
        <v>0.14676108050530098</v>
      </c>
      <c r="E21">
        <f>D21*I$20*(1/2)</f>
        <v>0.36106184320045531</v>
      </c>
      <c r="F21" s="1"/>
      <c r="M21" t="s">
        <v>98</v>
      </c>
      <c r="N21">
        <v>5.74752271936173E-4</v>
      </c>
      <c r="O21" s="25">
        <v>2.8268731749977768E-3</v>
      </c>
      <c r="P21">
        <f t="shared" si="0"/>
        <v>2.7169295396794512E-3</v>
      </c>
    </row>
    <row r="22" spans="1:22" x14ac:dyDescent="0.25">
      <c r="A22" s="1" t="s">
        <v>58</v>
      </c>
      <c r="B22" s="27">
        <v>4.5903050000000001E-2</v>
      </c>
      <c r="C22">
        <f>B22/((2*B$16)+B$3)</f>
        <v>5.7452063881448853E-4</v>
      </c>
      <c r="D22">
        <f>C22*2</f>
        <v>1.1490412776289771E-3</v>
      </c>
      <c r="E22">
        <f t="shared" ref="E22" si="1">D22*I$20*(1/2)</f>
        <v>2.8268731749977768E-3</v>
      </c>
      <c r="F22" s="1" t="s">
        <v>113</v>
      </c>
      <c r="I22">
        <f>C34*$I$20</f>
        <v>1.0026607382298518</v>
      </c>
      <c r="M22" t="s">
        <v>99</v>
      </c>
      <c r="N22">
        <v>3.5002210054727055E-2</v>
      </c>
      <c r="O22" s="25">
        <v>0.17222545166411043</v>
      </c>
      <c r="P22">
        <f t="shared" si="0"/>
        <v>0.16546004791141367</v>
      </c>
    </row>
    <row r="23" spans="1:22" x14ac:dyDescent="0.25">
      <c r="A23" s="1" t="s">
        <v>59</v>
      </c>
      <c r="B23" s="27">
        <v>1.784435</v>
      </c>
      <c r="C23">
        <f>B23/((3*B$16)+2*B$4)</f>
        <v>1.7501152401408381E-2</v>
      </c>
      <c r="D23">
        <f>C23*3</f>
        <v>5.250345720422514E-2</v>
      </c>
      <c r="E23">
        <f>D23*I$20*(2/3)</f>
        <v>0.17222545166411043</v>
      </c>
      <c r="F23" s="1" t="s">
        <v>114</v>
      </c>
      <c r="I23">
        <f>C33*$I$20</f>
        <v>2.3640725934050127E-2</v>
      </c>
      <c r="M23" t="s">
        <v>100</v>
      </c>
      <c r="N23">
        <v>6.4383184727456473E-4</v>
      </c>
      <c r="O23" s="25">
        <v>3.167941445379257E-3</v>
      </c>
      <c r="P23">
        <f t="shared" si="0"/>
        <v>3.0434777727001484E-3</v>
      </c>
    </row>
    <row r="24" spans="1:22" x14ac:dyDescent="0.25">
      <c r="A24" s="1" t="s">
        <v>60</v>
      </c>
      <c r="B24" s="27">
        <v>4.892813E-2</v>
      </c>
      <c r="C24">
        <f>B24/((3*B$16)+2*B$5)</f>
        <v>3.2191888886695744E-4</v>
      </c>
      <c r="D24">
        <f>C24*3</f>
        <v>9.6575666660087228E-4</v>
      </c>
      <c r="E24">
        <f>D24*I$20*(2/3)</f>
        <v>3.167941445379257E-3</v>
      </c>
      <c r="M24" t="s">
        <v>101</v>
      </c>
      <c r="N24">
        <v>2.8648426321327761E-2</v>
      </c>
      <c r="O24" s="25">
        <v>0.14096259263545727</v>
      </c>
      <c r="P24">
        <f t="shared" si="0"/>
        <v>0.13542487700925429</v>
      </c>
    </row>
    <row r="25" spans="1:22" x14ac:dyDescent="0.25">
      <c r="A25" s="1" t="s">
        <v>61</v>
      </c>
      <c r="B25" s="27">
        <v>2.0582289999999999</v>
      </c>
      <c r="C25">
        <f>B25/((B$16)+B$6)</f>
        <v>2.8648585824842716E-2</v>
      </c>
      <c r="D25">
        <f t="shared" ref="D25:D30" si="2">C25*1</f>
        <v>2.8648585824842716E-2</v>
      </c>
      <c r="E25">
        <f>D25*I$20*(1/1)</f>
        <v>0.14096259263545727</v>
      </c>
      <c r="M25" t="s">
        <v>102</v>
      </c>
      <c r="N25">
        <v>2.1088088034501787E-4</v>
      </c>
      <c r="O25" s="25">
        <v>1.6621247747704217E-3</v>
      </c>
      <c r="P25">
        <f t="shared" si="0"/>
        <v>9.9686164133443124E-4</v>
      </c>
    </row>
    <row r="26" spans="1:22" x14ac:dyDescent="0.25">
      <c r="A26" s="1" t="s">
        <v>62</v>
      </c>
      <c r="B26" s="27">
        <v>2.39627E-2</v>
      </c>
      <c r="C26">
        <f>B26/((B$16)+B$7)</f>
        <v>3.3780255719864107E-4</v>
      </c>
      <c r="D26">
        <f t="shared" si="2"/>
        <v>3.3780255719864107E-4</v>
      </c>
      <c r="E26">
        <f>D26*I$20*(1/1)</f>
        <v>1.6621247747704217E-3</v>
      </c>
      <c r="M26" t="s">
        <v>103</v>
      </c>
      <c r="N26">
        <v>2.1470946100177645E-2</v>
      </c>
      <c r="O26" s="25">
        <v>0.10564675983790783</v>
      </c>
      <c r="P26">
        <f t="shared" si="0"/>
        <v>0.1014959845359535</v>
      </c>
    </row>
    <row r="27" spans="1:22" x14ac:dyDescent="0.25">
      <c r="A27" s="1" t="s">
        <v>63</v>
      </c>
      <c r="B27" s="27">
        <v>0.86537359999999997</v>
      </c>
      <c r="C27">
        <f>B27/((B$16)+B$8)</f>
        <v>2.1471159190154823E-2</v>
      </c>
      <c r="D27">
        <f t="shared" si="2"/>
        <v>2.1471159190154823E-2</v>
      </c>
      <c r="E27">
        <f>D27*I$20*(1/1)</f>
        <v>0.10564675983790783</v>
      </c>
      <c r="M27" t="s">
        <v>104</v>
      </c>
      <c r="N27">
        <v>0.9116588857543324</v>
      </c>
      <c r="O27" s="25">
        <v>4.4857612723896274</v>
      </c>
      <c r="P27">
        <f t="shared" si="0"/>
        <v>4.3095313890160041</v>
      </c>
    </row>
    <row r="28" spans="1:22" x14ac:dyDescent="0.25">
      <c r="A28" s="1" t="s">
        <v>64</v>
      </c>
      <c r="B28" s="27">
        <v>51.123460000000001</v>
      </c>
      <c r="C28">
        <f>B28/((B$16)+B$9)</f>
        <v>0.91166538866201818</v>
      </c>
      <c r="D28">
        <f t="shared" si="2"/>
        <v>0.91166538866201818</v>
      </c>
      <c r="E28">
        <f>D28*I$20*(1/1)</f>
        <v>4.4857612723896274</v>
      </c>
      <c r="M28" t="s">
        <v>105</v>
      </c>
      <c r="N28">
        <v>5.3313593294754633E-3</v>
      </c>
      <c r="O28" s="25">
        <v>2.6232411973941463E-2</v>
      </c>
      <c r="P28">
        <f t="shared" si="0"/>
        <v>2.5202036348811664E-2</v>
      </c>
    </row>
    <row r="29" spans="1:22" x14ac:dyDescent="0.25">
      <c r="A29" s="1" t="s">
        <v>65</v>
      </c>
      <c r="B29" s="27">
        <v>0.165216</v>
      </c>
      <c r="C29">
        <f>B29/((B$16)+2*B$10)</f>
        <v>2.6656770841736719E-3</v>
      </c>
      <c r="D29">
        <f t="shared" si="2"/>
        <v>2.6656770841736719E-3</v>
      </c>
      <c r="E29">
        <f>D29*I$20*(2/1)</f>
        <v>2.6232411973941463E-2</v>
      </c>
      <c r="M29" t="s">
        <v>106</v>
      </c>
      <c r="N29">
        <v>1.632395137746165E-3</v>
      </c>
      <c r="O29" s="25">
        <v>8.0313601126841411E-3</v>
      </c>
      <c r="P29">
        <f t="shared" si="0"/>
        <v>7.7165463917716996E-3</v>
      </c>
    </row>
    <row r="30" spans="1:22" x14ac:dyDescent="0.25">
      <c r="A30" s="1" t="s">
        <v>66</v>
      </c>
      <c r="B30" s="27">
        <v>7.6881729999999995E-2</v>
      </c>
      <c r="C30">
        <f>B30/((B$16)+2*B$11)</f>
        <v>8.1612825493880244E-4</v>
      </c>
      <c r="D30">
        <f t="shared" si="2"/>
        <v>8.1612825493880244E-4</v>
      </c>
      <c r="E30">
        <f>D30*I$20*(2/1)</f>
        <v>8.0313601126841411E-3</v>
      </c>
      <c r="M30" t="s">
        <v>107</v>
      </c>
      <c r="N30">
        <v>0.54830829542955817</v>
      </c>
      <c r="O30" s="25">
        <v>2.6979268439287334</v>
      </c>
      <c r="P30">
        <f t="shared" si="0"/>
        <v>2.5919253867156331</v>
      </c>
    </row>
    <row r="31" spans="1:22" x14ac:dyDescent="0.25">
      <c r="A31" s="1" t="s">
        <v>67</v>
      </c>
      <c r="B31" s="27">
        <v>38.914679999999997</v>
      </c>
      <c r="C31">
        <f>B31/((5*B$16)+(2*B$12))</f>
        <v>0.27415709122676002</v>
      </c>
      <c r="D31">
        <f>C31*5</f>
        <v>1.3707854561338002</v>
      </c>
      <c r="E31">
        <f>D31*I$20*(2/5)</f>
        <v>2.6979268439287334</v>
      </c>
      <c r="M31" t="s">
        <v>68</v>
      </c>
      <c r="N31">
        <v>0</v>
      </c>
      <c r="O31" s="25">
        <v>0</v>
      </c>
      <c r="P31">
        <f t="shared" si="0"/>
        <v>0</v>
      </c>
    </row>
    <row r="32" spans="1:22" x14ac:dyDescent="0.25">
      <c r="A32" s="1" t="s">
        <v>68</v>
      </c>
      <c r="B32" s="27">
        <v>0.43259579999999997</v>
      </c>
      <c r="C32">
        <f>B32/((0)+B$13)</f>
        <v>1.3516084484159219E-2</v>
      </c>
      <c r="D32">
        <f>C32*0</f>
        <v>0</v>
      </c>
      <c r="E32">
        <f>D32*I$20*(0)</f>
        <v>0</v>
      </c>
      <c r="M32" t="s">
        <v>208</v>
      </c>
      <c r="N32">
        <f>SUM(N20:N31)</f>
        <v>1.6268609356985373</v>
      </c>
      <c r="O32" s="25">
        <f>SUM(O20:O31)</f>
        <v>8.0055054751380652</v>
      </c>
      <c r="P32">
        <f>SUM(P20:P31)</f>
        <v>7.6903854912308418</v>
      </c>
    </row>
    <row r="33" spans="1:22" x14ac:dyDescent="0.25">
      <c r="A33" s="1" t="s">
        <v>69</v>
      </c>
      <c r="B33" s="18">
        <v>0.17032420000000001</v>
      </c>
      <c r="C33">
        <f>B33/((0)+$B$14)</f>
        <v>4.8046318758815229E-3</v>
      </c>
      <c r="D33">
        <v>4.8046318758815229E-3</v>
      </c>
      <c r="M33" t="s">
        <v>69</v>
      </c>
      <c r="N33">
        <v>1.3040084645771128</v>
      </c>
      <c r="O33" s="25">
        <v>2.3640725934050127E-2</v>
      </c>
      <c r="P33">
        <v>1.3040084645771128</v>
      </c>
    </row>
    <row r="34" spans="1:22" x14ac:dyDescent="0.25">
      <c r="A34" s="1" t="s">
        <v>70</v>
      </c>
      <c r="B34" s="18">
        <v>3.8713389999999999</v>
      </c>
      <c r="C34">
        <f>B34/((0)+$B$15)</f>
        <v>0.20377613432992944</v>
      </c>
      <c r="D34">
        <v>0.20377613432992944</v>
      </c>
      <c r="M34" t="s">
        <v>209</v>
      </c>
      <c r="N34">
        <v>4.8314837217628505E-2</v>
      </c>
      <c r="O34" s="25">
        <v>1.0026607382298518</v>
      </c>
      <c r="P34">
        <v>4.8314837217628505E-2</v>
      </c>
    </row>
    <row r="35" spans="1:22" x14ac:dyDescent="0.25">
      <c r="A35" s="1" t="s">
        <v>71</v>
      </c>
      <c r="B35" s="18">
        <f>(16/(2*B$15))*B34</f>
        <v>1.6302090746394355</v>
      </c>
      <c r="M35" t="s">
        <v>210</v>
      </c>
      <c r="N35">
        <f>SUM(N33:N34)</f>
        <v>1.3523233017947414</v>
      </c>
      <c r="O35" s="25">
        <f>SUM(O33:O34)</f>
        <v>1.0263014641639019</v>
      </c>
      <c r="P35">
        <v>1.3523233017947414</v>
      </c>
    </row>
    <row r="36" spans="1:22" x14ac:dyDescent="0.25">
      <c r="A36" s="1" t="s">
        <v>72</v>
      </c>
      <c r="B36" s="18">
        <f>(16/(2*B$14))*B33</f>
        <v>3.8437055007052183E-2</v>
      </c>
      <c r="M36" t="s">
        <v>211</v>
      </c>
      <c r="N36">
        <v>0</v>
      </c>
      <c r="O36" s="25">
        <v>0</v>
      </c>
      <c r="P36">
        <v>0</v>
      </c>
    </row>
    <row r="37" spans="1:22" x14ac:dyDescent="0.25">
      <c r="A37" s="1" t="s">
        <v>73</v>
      </c>
      <c r="B37" s="18">
        <f>SUM(B21:B36)</f>
        <v>105.6588973396465</v>
      </c>
      <c r="C37">
        <f>SUM(C21:C34)</f>
        <v>1.5536368156717972</v>
      </c>
      <c r="D37">
        <f>SUM(D21:D34)</f>
        <v>2.7463502995666942</v>
      </c>
    </row>
    <row r="38" spans="1:22" x14ac:dyDescent="0.25">
      <c r="C38">
        <f>(C33+C34)/2</f>
        <v>0.10429038310290548</v>
      </c>
      <c r="D38">
        <f>(C33+C34)/2</f>
        <v>0.10429038310290548</v>
      </c>
    </row>
    <row r="39" spans="1:22" ht="14.45" x14ac:dyDescent="0.3">
      <c r="C39">
        <f>C37-C38</f>
        <v>1.4493464325688918</v>
      </c>
      <c r="D39">
        <f>D37-D38</f>
        <v>2.6420599164637886</v>
      </c>
    </row>
    <row r="41" spans="1:22" s="22" customFormat="1" ht="14.45" x14ac:dyDescent="0.3">
      <c r="A41" s="23" t="s">
        <v>321</v>
      </c>
      <c r="M41" s="23" t="s">
        <v>212</v>
      </c>
      <c r="P41" s="21" t="s">
        <v>329</v>
      </c>
      <c r="U41" t="s">
        <v>330</v>
      </c>
    </row>
    <row r="42" spans="1:22" x14ac:dyDescent="0.25">
      <c r="B42" s="1" t="s">
        <v>55</v>
      </c>
      <c r="C42" s="1" t="s">
        <v>110</v>
      </c>
      <c r="D42" s="1" t="s">
        <v>56</v>
      </c>
      <c r="E42" s="26" t="s">
        <v>212</v>
      </c>
      <c r="F42" s="1" t="s">
        <v>112</v>
      </c>
      <c r="I42">
        <f>13/D61</f>
        <v>4.9458610749943661</v>
      </c>
      <c r="M42" t="s">
        <v>97</v>
      </c>
      <c r="N42">
        <v>0.10811371689442999</v>
      </c>
      <c r="O42" s="25">
        <v>0.53472699355750675</v>
      </c>
      <c r="P42">
        <f>N42/$V$42</f>
        <v>0.51086883074072353</v>
      </c>
      <c r="U42">
        <v>2.5395258521684978</v>
      </c>
      <c r="V42">
        <f>U42/12</f>
        <v>0.21162715434737481</v>
      </c>
    </row>
    <row r="43" spans="1:22" ht="14.45" x14ac:dyDescent="0.3">
      <c r="A43" s="1" t="s">
        <v>57</v>
      </c>
      <c r="B43" s="18">
        <v>6.4959369999999996</v>
      </c>
      <c r="C43">
        <f>B43/((2*B$16)+B$2)</f>
        <v>0.10811605612236407</v>
      </c>
      <c r="D43">
        <f>C43*2</f>
        <v>0.21623211224472813</v>
      </c>
      <c r="E43">
        <f>D43*I$42*(1/2)</f>
        <v>0.53472699355750675</v>
      </c>
      <c r="F43" s="1"/>
      <c r="M43" t="s">
        <v>98</v>
      </c>
      <c r="N43">
        <v>1.1538530885560529E-3</v>
      </c>
      <c r="O43" s="25">
        <v>5.7044971587322064E-3</v>
      </c>
      <c r="P43">
        <f t="shared" ref="P43:P53" si="3">N43/$V$42</f>
        <v>5.4522922264600504E-3</v>
      </c>
    </row>
    <row r="44" spans="1:22" ht="14.45" x14ac:dyDescent="0.3">
      <c r="A44" s="1" t="s">
        <v>58</v>
      </c>
      <c r="B44" s="18">
        <v>9.2153399999999996E-2</v>
      </c>
      <c r="C44">
        <f>B44/((2*B$16)+B$3)</f>
        <v>1.153388069788981E-3</v>
      </c>
      <c r="D44">
        <f>C44*2</f>
        <v>2.306776139577962E-3</v>
      </c>
      <c r="E44">
        <f t="shared" ref="E44" si="4">D44*I$42*(1/2)</f>
        <v>5.7044971587322064E-3</v>
      </c>
      <c r="F44" s="1" t="s">
        <v>113</v>
      </c>
      <c r="I44">
        <f>C56*I42</f>
        <v>0.84164950343241718</v>
      </c>
      <c r="M44" t="s">
        <v>99</v>
      </c>
      <c r="N44">
        <v>4.5674300898313598E-2</v>
      </c>
      <c r="O44" s="25">
        <v>0.22589935842978698</v>
      </c>
      <c r="P44">
        <f t="shared" si="3"/>
        <v>0.21582438718304384</v>
      </c>
    </row>
    <row r="45" spans="1:22" ht="14.45" x14ac:dyDescent="0.3">
      <c r="A45" s="1" t="s">
        <v>59</v>
      </c>
      <c r="B45" s="18">
        <v>2.3285049999999998</v>
      </c>
      <c r="C45">
        <f>B45/((3*B$16)+2*B$4)</f>
        <v>2.2837212267435587E-2</v>
      </c>
      <c r="D45">
        <f>C45*3</f>
        <v>6.8511636802306763E-2</v>
      </c>
      <c r="E45">
        <f>D45*I$42*(2/3)</f>
        <v>0.22589935842978698</v>
      </c>
      <c r="F45" s="1" t="s">
        <v>114</v>
      </c>
      <c r="I45">
        <f>C55*I42</f>
        <v>3.6594823716000771E-2</v>
      </c>
      <c r="M45" t="s">
        <v>100</v>
      </c>
      <c r="N45">
        <v>8.6391916857906823E-4</v>
      </c>
      <c r="O45" s="25">
        <v>4.2728635456245959E-3</v>
      </c>
      <c r="P45">
        <f t="shared" si="3"/>
        <v>4.0822699300723502E-3</v>
      </c>
    </row>
    <row r="46" spans="1:22" ht="14.45" x14ac:dyDescent="0.3">
      <c r="A46" s="1" t="s">
        <v>60</v>
      </c>
      <c r="B46" s="18">
        <v>6.5653710000000004E-2</v>
      </c>
      <c r="C46">
        <f>B46/((3*B$16)+2*B$5)</f>
        <v>4.319635631525966E-4</v>
      </c>
      <c r="D46">
        <f>C46*3</f>
        <v>1.2958906894577898E-3</v>
      </c>
      <c r="E46">
        <f>D46*I$42*(2/3)</f>
        <v>4.2728635456245959E-3</v>
      </c>
      <c r="M46" t="s">
        <v>101</v>
      </c>
      <c r="N46">
        <v>3.2026643691087965E-2</v>
      </c>
      <c r="O46" s="25">
        <v>0.1584002123015445</v>
      </c>
      <c r="P46">
        <f t="shared" si="3"/>
        <v>0.15133522817453718</v>
      </c>
    </row>
    <row r="47" spans="1:22" ht="14.45" x14ac:dyDescent="0.3">
      <c r="A47" s="1" t="s">
        <v>61</v>
      </c>
      <c r="B47" s="18">
        <v>2.300935</v>
      </c>
      <c r="C47">
        <f>B47/((B$16)+B$6)</f>
        <v>3.2026822003229219E-2</v>
      </c>
      <c r="D47">
        <f t="shared" ref="D47:D52" si="5">C47*1</f>
        <v>3.2026822003229219E-2</v>
      </c>
      <c r="E47">
        <f>D47*I$42*(1/1)</f>
        <v>0.1584002123015445</v>
      </c>
      <c r="M47" t="s">
        <v>102</v>
      </c>
      <c r="N47">
        <v>2.2556149926416936E-3</v>
      </c>
      <c r="O47" s="25">
        <v>1.7870331661876255E-2</v>
      </c>
      <c r="P47">
        <f t="shared" si="3"/>
        <v>1.0658438420143478E-2</v>
      </c>
    </row>
    <row r="48" spans="1:22" ht="14.45" x14ac:dyDescent="0.3">
      <c r="A48" s="1" t="s">
        <v>62</v>
      </c>
      <c r="B48" s="18">
        <v>0.2563088</v>
      </c>
      <c r="C48">
        <f>B48/((B$16)+B$7)</f>
        <v>3.6131891678531656E-3</v>
      </c>
      <c r="D48">
        <f t="shared" si="5"/>
        <v>3.6131891678531656E-3</v>
      </c>
      <c r="E48">
        <f>D48*I$42*(1/1)</f>
        <v>1.7870331661876255E-2</v>
      </c>
      <c r="M48" t="s">
        <v>103</v>
      </c>
      <c r="N48">
        <v>1.7696318516092536E-2</v>
      </c>
      <c r="O48" s="25">
        <v>8.7524401553157105E-2</v>
      </c>
      <c r="P48">
        <f t="shared" si="3"/>
        <v>8.3620263999982541E-2</v>
      </c>
    </row>
    <row r="49" spans="1:22" ht="14.45" x14ac:dyDescent="0.3">
      <c r="A49" s="1" t="s">
        <v>63</v>
      </c>
      <c r="B49" s="18">
        <v>0.71323950000000003</v>
      </c>
      <c r="C49">
        <f>B49/((B$16)+B$8)</f>
        <v>1.7696494144501786E-2</v>
      </c>
      <c r="D49">
        <f t="shared" si="5"/>
        <v>1.7696494144501786E-2</v>
      </c>
      <c r="E49">
        <f>D49*I$42*(1/1)</f>
        <v>8.7524401553157105E-2</v>
      </c>
      <c r="M49" t="s">
        <v>104</v>
      </c>
      <c r="N49">
        <v>0.87726535110400983</v>
      </c>
      <c r="O49" s="25">
        <v>4.3388635015726562</v>
      </c>
      <c r="P49">
        <f t="shared" si="3"/>
        <v>4.1453345333180875</v>
      </c>
    </row>
    <row r="50" spans="1:22" ht="14.45" x14ac:dyDescent="0.3">
      <c r="A50" s="1" t="s">
        <v>64</v>
      </c>
      <c r="B50" s="18">
        <v>49.194760000000002</v>
      </c>
      <c r="C50">
        <f>B50/((B$16)+B$9)</f>
        <v>0.8772716086809208</v>
      </c>
      <c r="D50">
        <f t="shared" si="5"/>
        <v>0.8772716086809208</v>
      </c>
      <c r="E50">
        <f>D50*I$42*(1/1)</f>
        <v>4.3388635015726562</v>
      </c>
      <c r="M50" t="s">
        <v>105</v>
      </c>
      <c r="N50">
        <v>3.644705766184449E-3</v>
      </c>
      <c r="O50" s="25">
        <v>1.8026190928150703E-2</v>
      </c>
      <c r="P50">
        <f t="shared" si="3"/>
        <v>1.7222297287057296E-2</v>
      </c>
    </row>
    <row r="51" spans="1:22" ht="14.45" x14ac:dyDescent="0.3">
      <c r="A51" s="1" t="s">
        <v>65</v>
      </c>
      <c r="B51" s="18">
        <v>0.11294750000000001</v>
      </c>
      <c r="C51">
        <f>B51/((B$16)+2*B$10)</f>
        <v>1.8223511189273788E-3</v>
      </c>
      <c r="D51">
        <f t="shared" si="5"/>
        <v>1.8223511189273788E-3</v>
      </c>
      <c r="E51">
        <f>D51*I$42*(2/1)</f>
        <v>1.8026190928150703E-2</v>
      </c>
      <c r="M51" t="s">
        <v>106</v>
      </c>
      <c r="N51">
        <v>2.8288614045331494E-3</v>
      </c>
      <c r="O51" s="25">
        <v>1.3989967336538579E-2</v>
      </c>
      <c r="P51">
        <f t="shared" si="3"/>
        <v>1.3367194834977192E-2</v>
      </c>
    </row>
    <row r="52" spans="1:22" ht="14.45" x14ac:dyDescent="0.3">
      <c r="A52" s="1" t="s">
        <v>66</v>
      </c>
      <c r="B52" s="18">
        <v>0.1332323</v>
      </c>
      <c r="C52">
        <f>B52/((B$16)+2*B$11)</f>
        <v>1.4143105845886013E-3</v>
      </c>
      <c r="D52">
        <f t="shared" si="5"/>
        <v>1.4143105845886013E-3</v>
      </c>
      <c r="E52">
        <f>D52*I$42*(2/1)</f>
        <v>1.3989967336538579E-2</v>
      </c>
      <c r="M52" t="s">
        <v>107</v>
      </c>
      <c r="N52">
        <v>0.52698771246716092</v>
      </c>
      <c r="O52" s="25">
        <v>2.6064359983234473</v>
      </c>
      <c r="P52">
        <f t="shared" si="3"/>
        <v>2.4901705742455826</v>
      </c>
    </row>
    <row r="53" spans="1:22" ht="14.45" x14ac:dyDescent="0.3">
      <c r="A53" s="1" t="s">
        <v>67</v>
      </c>
      <c r="B53" s="18">
        <v>37.401510000000002</v>
      </c>
      <c r="C53">
        <f>B53/((5*B$16)+(2*B$12))</f>
        <v>0.26349668528916537</v>
      </c>
      <c r="D53">
        <f>C53*5</f>
        <v>1.3174834264458268</v>
      </c>
      <c r="E53">
        <f>D53*I$42*(2/5)</f>
        <v>2.6064359983234473</v>
      </c>
      <c r="M53" t="s">
        <v>68</v>
      </c>
      <c r="N53">
        <v>0</v>
      </c>
      <c r="O53" s="25">
        <v>0</v>
      </c>
      <c r="P53">
        <f t="shared" si="3"/>
        <v>0</v>
      </c>
    </row>
    <row r="54" spans="1:22" x14ac:dyDescent="0.25">
      <c r="A54" s="1" t="s">
        <v>68</v>
      </c>
      <c r="B54" s="18">
        <v>0.35555290000000001</v>
      </c>
      <c r="C54">
        <f>B54/((0)+B$13)</f>
        <v>1.1108945197775418E-2</v>
      </c>
      <c r="D54">
        <f>C54*0</f>
        <v>0</v>
      </c>
      <c r="E54">
        <f>D54*I$42*(0)</f>
        <v>0</v>
      </c>
      <c r="M54" t="s">
        <v>208</v>
      </c>
      <c r="N54">
        <f>SUM(N42:N53)</f>
        <v>1.618510997991589</v>
      </c>
      <c r="O54" s="25">
        <f>SUM(O42:O53)</f>
        <v>8.0117143163690194</v>
      </c>
      <c r="P54">
        <f t="shared" ref="P54" si="6">SUM(P42:P53)</f>
        <v>7.6479363103606675</v>
      </c>
    </row>
    <row r="55" spans="1:22" ht="14.45" x14ac:dyDescent="0.3">
      <c r="A55" s="1" t="s">
        <v>69</v>
      </c>
      <c r="B55" s="18">
        <v>0.26229740000000001</v>
      </c>
      <c r="C55">
        <f>B55/((0)+$B$14)</f>
        <v>7.3990803949224261E-3</v>
      </c>
      <c r="D55">
        <v>7.3990803949224261E-3</v>
      </c>
      <c r="M55" t="s">
        <v>69</v>
      </c>
      <c r="N55">
        <v>3.9246188518176614E-2</v>
      </c>
      <c r="O55" s="25">
        <v>3.6594823716000771E-2</v>
      </c>
      <c r="P55">
        <v>3.9246188518176614E-2</v>
      </c>
    </row>
    <row r="56" spans="1:22" x14ac:dyDescent="0.25">
      <c r="A56" s="1" t="s">
        <v>70</v>
      </c>
      <c r="B56" s="18">
        <v>3.2329370000000002</v>
      </c>
      <c r="C56">
        <f>B56/((0)+$B$15)</f>
        <v>0.17017249184124644</v>
      </c>
      <c r="D56">
        <v>0.17017249184124644</v>
      </c>
      <c r="M56" t="s">
        <v>209</v>
      </c>
      <c r="N56">
        <v>0.90262861584698995</v>
      </c>
      <c r="O56" s="25">
        <v>0.84164950343241718</v>
      </c>
      <c r="P56">
        <v>0.90262861584698995</v>
      </c>
    </row>
    <row r="57" spans="1:22" x14ac:dyDescent="0.25">
      <c r="A57" s="1" t="s">
        <v>71</v>
      </c>
      <c r="B57" s="18">
        <f>(16/(2*B$15))*B56</f>
        <v>1.3613799347299715</v>
      </c>
      <c r="M57" t="s">
        <v>210</v>
      </c>
      <c r="N57">
        <f>SUM(N55:N56)</f>
        <v>0.94187480436516657</v>
      </c>
      <c r="O57" s="25">
        <f>SUM(O55:O56)</f>
        <v>0.87824432714841794</v>
      </c>
      <c r="P57">
        <v>0.94187480436516657</v>
      </c>
    </row>
    <row r="58" spans="1:22" x14ac:dyDescent="0.25">
      <c r="A58" s="1" t="s">
        <v>72</v>
      </c>
      <c r="B58" s="18">
        <f>(16/(2*B$14))*B55</f>
        <v>5.9192643159379409E-2</v>
      </c>
      <c r="M58" t="s">
        <v>211</v>
      </c>
      <c r="N58">
        <f>1-(N55+N56)</f>
        <v>5.8125195634833426E-2</v>
      </c>
      <c r="O58" s="25">
        <f>1-(O55+O56)</f>
        <v>0.12175567285158206</v>
      </c>
      <c r="P58">
        <v>5.8125195634833426E-2</v>
      </c>
    </row>
    <row r="59" spans="1:22" x14ac:dyDescent="0.25">
      <c r="A59" s="1" t="s">
        <v>73</v>
      </c>
      <c r="B59" s="18">
        <f>SUM(B43:B58)</f>
        <v>104.36654208788934</v>
      </c>
      <c r="C59">
        <f>SUM(C43:C56)</f>
        <v>1.5185605984458719</v>
      </c>
      <c r="D59">
        <f>SUM(D43:D56)</f>
        <v>2.7172461902580873</v>
      </c>
    </row>
    <row r="60" spans="1:22" x14ac:dyDescent="0.25">
      <c r="C60">
        <f>(C55+C56)/2</f>
        <v>8.8785786118084437E-2</v>
      </c>
      <c r="D60">
        <f>(C55+C56)/2</f>
        <v>8.8785786118084437E-2</v>
      </c>
    </row>
    <row r="61" spans="1:22" x14ac:dyDescent="0.25">
      <c r="C61">
        <f>C59-C60</f>
        <v>1.4297748123277874</v>
      </c>
      <c r="D61">
        <f>D59-D60</f>
        <v>2.6284604041400028</v>
      </c>
    </row>
    <row r="63" spans="1:22" s="22" customFormat="1" x14ac:dyDescent="0.25">
      <c r="A63" s="23" t="s">
        <v>322</v>
      </c>
      <c r="M63" s="23" t="s">
        <v>212</v>
      </c>
      <c r="P63" s="21" t="s">
        <v>329</v>
      </c>
      <c r="U63" s="22" t="s">
        <v>330</v>
      </c>
    </row>
    <row r="64" spans="1:22" x14ac:dyDescent="0.25">
      <c r="B64" s="1" t="s">
        <v>55</v>
      </c>
      <c r="C64" s="1" t="s">
        <v>110</v>
      </c>
      <c r="D64" s="1" t="s">
        <v>56</v>
      </c>
      <c r="E64" s="26" t="s">
        <v>212</v>
      </c>
      <c r="F64" s="1" t="s">
        <v>112</v>
      </c>
      <c r="I64">
        <f>13/D83</f>
        <v>4.7452056726710028</v>
      </c>
      <c r="M64" t="s">
        <v>97</v>
      </c>
      <c r="N64">
        <v>0.244980302674742</v>
      </c>
      <c r="O64" s="25">
        <v>1.162507074259119</v>
      </c>
      <c r="P64">
        <f>N64/$V$64</f>
        <v>1.1093761706298619</v>
      </c>
      <c r="U64">
        <v>2.6499249848027806</v>
      </c>
      <c r="V64">
        <f>U64/12</f>
        <v>0.22082708206689838</v>
      </c>
    </row>
    <row r="65" spans="1:16" x14ac:dyDescent="0.25">
      <c r="A65" s="1" t="s">
        <v>57</v>
      </c>
      <c r="B65" s="18">
        <v>14.719469999999999</v>
      </c>
      <c r="C65">
        <f>B65/((2*B$16)+B$2)</f>
        <v>0.24498560324883911</v>
      </c>
      <c r="D65">
        <f>C65*2</f>
        <v>0.48997120649767822</v>
      </c>
      <c r="E65">
        <f>D65*I$64*(1/2)</f>
        <v>1.162507074259119</v>
      </c>
      <c r="F65" s="1"/>
      <c r="M65" t="s">
        <v>98</v>
      </c>
      <c r="N65">
        <v>1.0213350395288096E-3</v>
      </c>
      <c r="O65" s="25">
        <v>4.844491638918356E-3</v>
      </c>
      <c r="P65">
        <f t="shared" ref="P65:P75" si="7">N65/$V$64</f>
        <v>4.6250443105497431E-3</v>
      </c>
    </row>
    <row r="66" spans="1:16" x14ac:dyDescent="0.25">
      <c r="A66" s="1" t="s">
        <v>58</v>
      </c>
      <c r="B66" s="18">
        <v>8.1569740000000002E-2</v>
      </c>
      <c r="C66">
        <f>B66/((2*B$16)+B$3)</f>
        <v>1.0209234273698966E-3</v>
      </c>
      <c r="D66">
        <f>C66*2</f>
        <v>2.0418468547397932E-3</v>
      </c>
      <c r="E66">
        <f t="shared" ref="E66" si="8">D66*I$64*(1/2)</f>
        <v>4.844491638918356E-3</v>
      </c>
      <c r="F66" s="1" t="s">
        <v>113</v>
      </c>
      <c r="I66">
        <f>C78*I64</f>
        <v>0.86487280538558853</v>
      </c>
      <c r="M66" t="s">
        <v>99</v>
      </c>
      <c r="N66">
        <v>5.0060024749003736E-2</v>
      </c>
      <c r="O66" s="25">
        <v>0.23754575642801237</v>
      </c>
      <c r="P66">
        <f t="shared" si="7"/>
        <v>0.2266933216725579</v>
      </c>
    </row>
    <row r="67" spans="1:16" x14ac:dyDescent="0.25">
      <c r="A67" s="1" t="s">
        <v>59</v>
      </c>
      <c r="B67" s="18">
        <v>2.552092</v>
      </c>
      <c r="C67">
        <f>B67/((3*B$16)+2*B$4)</f>
        <v>2.5030080128676652E-2</v>
      </c>
      <c r="D67">
        <f>C67*3</f>
        <v>7.5090240386029961E-2</v>
      </c>
      <c r="E67">
        <f>D67*I$64*(2/3)</f>
        <v>0.23754575642801237</v>
      </c>
      <c r="F67" s="1" t="s">
        <v>114</v>
      </c>
      <c r="I67">
        <f>C77*I64</f>
        <v>6.704357199399282E-3</v>
      </c>
      <c r="M67" t="s">
        <v>100</v>
      </c>
      <c r="N67">
        <v>1.5300216329452387E-3</v>
      </c>
      <c r="O67" s="25">
        <v>7.2603342076841071E-3</v>
      </c>
      <c r="P67">
        <f t="shared" si="7"/>
        <v>6.9285959793723437E-3</v>
      </c>
    </row>
    <row r="68" spans="1:16" x14ac:dyDescent="0.25">
      <c r="A68" s="1" t="s">
        <v>60</v>
      </c>
      <c r="B68" s="18">
        <v>0.1162743</v>
      </c>
      <c r="C68">
        <f>B68/((3*B$16)+2*B$5)</f>
        <v>7.6501786313483205E-4</v>
      </c>
      <c r="D68">
        <f>C68*3</f>
        <v>2.2950535894044962E-3</v>
      </c>
      <c r="E68">
        <f>D68*I$64*(2/3)</f>
        <v>7.2603342076841071E-3</v>
      </c>
      <c r="M68" t="s">
        <v>101</v>
      </c>
      <c r="N68">
        <v>2.652657688003519E-2</v>
      </c>
      <c r="O68" s="25">
        <v>0.12587476390647764</v>
      </c>
      <c r="P68">
        <f t="shared" si="7"/>
        <v>0.1201237485536267</v>
      </c>
    </row>
    <row r="69" spans="1:16" x14ac:dyDescent="0.25">
      <c r="A69" s="1" t="s">
        <v>61</v>
      </c>
      <c r="B69" s="18">
        <v>1.905786</v>
      </c>
      <c r="C69">
        <f>B69/((B$16)+B$6)</f>
        <v>2.6526724569901454E-2</v>
      </c>
      <c r="D69">
        <f t="shared" ref="D69:D74" si="9">C69*1</f>
        <v>2.6526724569901454E-2</v>
      </c>
      <c r="E69">
        <f>D69*I$64*(1/1)</f>
        <v>0.12587476390647764</v>
      </c>
      <c r="M69" t="s">
        <v>102</v>
      </c>
      <c r="N69">
        <v>0</v>
      </c>
      <c r="O69" s="25">
        <v>0</v>
      </c>
      <c r="P69">
        <f t="shared" si="7"/>
        <v>0</v>
      </c>
    </row>
    <row r="70" spans="1:16" x14ac:dyDescent="0.25">
      <c r="A70" s="1" t="s">
        <v>62</v>
      </c>
      <c r="B70" s="18">
        <v>0</v>
      </c>
      <c r="C70">
        <f>B70/((B$16)+B$7)</f>
        <v>0</v>
      </c>
      <c r="D70">
        <f t="shared" si="9"/>
        <v>0</v>
      </c>
      <c r="E70">
        <f>D70*I$64*(1/1)</f>
        <v>0</v>
      </c>
      <c r="M70" t="s">
        <v>103</v>
      </c>
      <c r="N70">
        <v>6.6202796716983758E-2</v>
      </c>
      <c r="O70" s="25">
        <v>0.31414900429197651</v>
      </c>
      <c r="P70">
        <f t="shared" si="7"/>
        <v>0.29979473576039001</v>
      </c>
    </row>
    <row r="71" spans="1:16" x14ac:dyDescent="0.25">
      <c r="A71" s="1" t="s">
        <v>63</v>
      </c>
      <c r="B71" s="18">
        <v>2.6682640000000002</v>
      </c>
      <c r="C71">
        <f>B71/((B$16)+B$8)</f>
        <v>6.6203453751488686E-2</v>
      </c>
      <c r="D71">
        <f t="shared" si="9"/>
        <v>6.6203453751488686E-2</v>
      </c>
      <c r="E71">
        <f>D71*I$64*(1/1)</f>
        <v>0.31414900429197651</v>
      </c>
      <c r="M71" t="s">
        <v>104</v>
      </c>
      <c r="N71">
        <v>0.79337148298601567</v>
      </c>
      <c r="O71" s="25">
        <v>3.7647377154684478</v>
      </c>
      <c r="P71">
        <f t="shared" si="7"/>
        <v>3.5927272848973661</v>
      </c>
    </row>
    <row r="72" spans="1:16" x14ac:dyDescent="0.25">
      <c r="A72" s="1" t="s">
        <v>64</v>
      </c>
      <c r="B72" s="18">
        <v>44.490209999999998</v>
      </c>
      <c r="C72">
        <f>B72/((B$16)+B$9)</f>
        <v>0.79337714214383781</v>
      </c>
      <c r="D72">
        <f t="shared" si="9"/>
        <v>0.79337714214383781</v>
      </c>
      <c r="E72">
        <f>D72*I$64*(1/1)</f>
        <v>3.7647377154684478</v>
      </c>
      <c r="M72" t="s">
        <v>105</v>
      </c>
      <c r="N72">
        <v>1.16258393576915E-2</v>
      </c>
      <c r="O72" s="25">
        <v>5.5166945464172293E-2</v>
      </c>
      <c r="P72">
        <f t="shared" si="7"/>
        <v>5.2646800604689938E-2</v>
      </c>
    </row>
    <row r="73" spans="1:16" x14ac:dyDescent="0.25">
      <c r="A73" s="1" t="s">
        <v>65</v>
      </c>
      <c r="B73" s="18">
        <v>0.3602786</v>
      </c>
      <c r="C73">
        <f>B73/((B$16)+2*B$10)</f>
        <v>5.8129140515335844E-3</v>
      </c>
      <c r="D73">
        <f t="shared" si="9"/>
        <v>5.8129140515335844E-3</v>
      </c>
      <c r="E73">
        <f>D73*I$64*(2/1)</f>
        <v>5.5166945464172293E-2</v>
      </c>
      <c r="M73" t="s">
        <v>106</v>
      </c>
      <c r="N73">
        <v>4.2354350018578481E-3</v>
      </c>
      <c r="O73" s="25">
        <v>2.0096303414017292E-2</v>
      </c>
      <c r="P73">
        <f t="shared" si="7"/>
        <v>1.9179871246837132E-2</v>
      </c>
    </row>
    <row r="74" spans="1:16" x14ac:dyDescent="0.25">
      <c r="A74" s="1" t="s">
        <v>66</v>
      </c>
      <c r="B74" s="18">
        <v>0.1994784</v>
      </c>
      <c r="C74">
        <f>B74/((B$16)+2*B$11)</f>
        <v>2.1175376580363685E-3</v>
      </c>
      <c r="D74">
        <f t="shared" si="9"/>
        <v>2.1175376580363685E-3</v>
      </c>
      <c r="E74">
        <f>D74*I$64*(2/1)</f>
        <v>2.0096303414017292E-2</v>
      </c>
      <c r="M74" t="s">
        <v>107</v>
      </c>
      <c r="N74">
        <v>0.47372831374600977</v>
      </c>
      <c r="O74" s="25">
        <v>2.2479624171407564</v>
      </c>
      <c r="P74">
        <f t="shared" si="7"/>
        <v>2.1452455437621385</v>
      </c>
    </row>
    <row r="75" spans="1:16" x14ac:dyDescent="0.25">
      <c r="A75" s="1" t="s">
        <v>67</v>
      </c>
      <c r="B75" s="18">
        <v>33.621569999999998</v>
      </c>
      <c r="C75">
        <f>B75/((5*B$16)+(2*B$12))</f>
        <v>0.23686670001338561</v>
      </c>
      <c r="D75">
        <f>C75*5</f>
        <v>1.1843335000669279</v>
      </c>
      <c r="E75">
        <f>D75*I$64*(2/5)</f>
        <v>2.2479624171407564</v>
      </c>
      <c r="M75" t="s">
        <v>68</v>
      </c>
      <c r="N75">
        <v>0</v>
      </c>
      <c r="O75" s="25">
        <v>0</v>
      </c>
      <c r="P75">
        <f t="shared" si="7"/>
        <v>0</v>
      </c>
    </row>
    <row r="76" spans="1:16" x14ac:dyDescent="0.25">
      <c r="A76" s="1" t="s">
        <v>68</v>
      </c>
      <c r="B76" s="18">
        <v>0.93179400000000001</v>
      </c>
      <c r="C76">
        <f>B76/((0)+B$13)</f>
        <v>2.9113103793038806E-2</v>
      </c>
      <c r="D76">
        <f>C76*0</f>
        <v>0</v>
      </c>
      <c r="E76">
        <f>D76*I$64*(0)</f>
        <v>0</v>
      </c>
      <c r="M76" t="s">
        <v>208</v>
      </c>
      <c r="N76">
        <f>SUM(N64:N75)</f>
        <v>1.6732821287848136</v>
      </c>
      <c r="O76" s="25">
        <f>SUM(O64:O75)</f>
        <v>7.9401448062195819</v>
      </c>
      <c r="P76">
        <f t="shared" ref="P76" si="10">SUM(P64:P75)</f>
        <v>7.5773411174173901</v>
      </c>
    </row>
    <row r="77" spans="1:16" x14ac:dyDescent="0.25">
      <c r="A77" s="1" t="s">
        <v>69</v>
      </c>
      <c r="B77" s="18">
        <v>5.0086230000000002E-2</v>
      </c>
      <c r="C77">
        <f>B77/((0)+$B$14)</f>
        <v>1.4128696755994357E-3</v>
      </c>
      <c r="D77">
        <v>1.4128696755994357E-3</v>
      </c>
      <c r="M77" t="s">
        <v>69</v>
      </c>
      <c r="N77">
        <v>6.704357199399282E-3</v>
      </c>
      <c r="O77" s="25">
        <v>6.704357199399282E-3</v>
      </c>
      <c r="P77">
        <v>6.704357199399282E-3</v>
      </c>
    </row>
    <row r="78" spans="1:16" x14ac:dyDescent="0.25">
      <c r="A78" s="1" t="s">
        <v>70</v>
      </c>
      <c r="B78" s="18">
        <v>3.4626220000000001</v>
      </c>
      <c r="C78">
        <f>B78/((0)+$B$15)</f>
        <v>0.18226244867880828</v>
      </c>
      <c r="D78">
        <v>0.18226244867880828</v>
      </c>
      <c r="M78" t="s">
        <v>209</v>
      </c>
      <c r="N78">
        <v>0.86487280538558853</v>
      </c>
      <c r="O78" s="25">
        <v>0.86487280538558897</v>
      </c>
      <c r="P78">
        <v>0.86487280538558853</v>
      </c>
    </row>
    <row r="79" spans="1:16" x14ac:dyDescent="0.25">
      <c r="A79" s="1" t="s">
        <v>71</v>
      </c>
      <c r="B79" s="18">
        <f>(16/(2*B$15))*B78</f>
        <v>1.4580995894304665</v>
      </c>
      <c r="M79" t="s">
        <v>210</v>
      </c>
      <c r="N79">
        <f>SUM(N77:N78)</f>
        <v>0.87157716258498785</v>
      </c>
      <c r="O79" s="25">
        <f>SUM(O77:O78)</f>
        <v>0.8715771625849883</v>
      </c>
      <c r="P79">
        <v>0.87157716258498785</v>
      </c>
    </row>
    <row r="80" spans="1:16" x14ac:dyDescent="0.25">
      <c r="A80" s="1" t="s">
        <v>72</v>
      </c>
      <c r="B80" s="18">
        <f>(16/(2*B$14))*B77</f>
        <v>1.1302957404795486E-2</v>
      </c>
      <c r="M80" t="s">
        <v>211</v>
      </c>
      <c r="N80">
        <f>1-(N77+N78)</f>
        <v>0.12842283741501215</v>
      </c>
      <c r="O80" s="25">
        <f>1-(O77+O78)</f>
        <v>0.1284228374150117</v>
      </c>
      <c r="P80">
        <v>0.12842283741501215</v>
      </c>
    </row>
    <row r="81" spans="1:22" x14ac:dyDescent="0.25">
      <c r="A81" s="1" t="s">
        <v>73</v>
      </c>
      <c r="B81" s="18">
        <f>SUM(B65:B80)</f>
        <v>106.62889781683525</v>
      </c>
      <c r="C81">
        <f>SUM(C65:C78)</f>
        <v>1.6154945190036507</v>
      </c>
      <c r="D81">
        <f>SUM(D65:D78)</f>
        <v>2.8314449379239859</v>
      </c>
    </row>
    <row r="82" spans="1:22" x14ac:dyDescent="0.25">
      <c r="C82">
        <f>(C77+C78)/2</f>
        <v>9.1837659177203865E-2</v>
      </c>
      <c r="D82">
        <f>(C77+C78)/2</f>
        <v>9.1837659177203865E-2</v>
      </c>
    </row>
    <row r="83" spans="1:22" x14ac:dyDescent="0.25">
      <c r="C83">
        <f>C81-C82</f>
        <v>1.5236568598264468</v>
      </c>
      <c r="D83">
        <f>D81-D82</f>
        <v>2.739607278746782</v>
      </c>
    </row>
    <row r="85" spans="1:22" s="22" customFormat="1" x14ac:dyDescent="0.25">
      <c r="A85" s="23" t="s">
        <v>323</v>
      </c>
      <c r="M85" s="23" t="s">
        <v>212</v>
      </c>
      <c r="P85" s="21" t="s">
        <v>329</v>
      </c>
      <c r="U85" s="22" t="s">
        <v>330</v>
      </c>
    </row>
    <row r="86" spans="1:22" x14ac:dyDescent="0.25">
      <c r="B86" s="1" t="s">
        <v>55</v>
      </c>
      <c r="C86" s="1" t="s">
        <v>110</v>
      </c>
      <c r="D86" s="1" t="s">
        <v>56</v>
      </c>
      <c r="E86" s="26" t="s">
        <v>212</v>
      </c>
      <c r="F86" s="1" t="s">
        <v>112</v>
      </c>
      <c r="I86">
        <f>13/D105</f>
        <v>5.0334779829506537</v>
      </c>
      <c r="M86" t="s">
        <v>97</v>
      </c>
      <c r="N86">
        <v>0.15478078299988515</v>
      </c>
      <c r="O86" s="25">
        <v>0.77910252028448757</v>
      </c>
      <c r="P86">
        <f>N86/$V$86</f>
        <v>0.74251796092257605</v>
      </c>
      <c r="U86">
        <v>2.5014470945468399</v>
      </c>
      <c r="V86">
        <f>U86/12</f>
        <v>0.20845392454556999</v>
      </c>
    </row>
    <row r="87" spans="1:22" x14ac:dyDescent="0.25">
      <c r="A87" s="1" t="s">
        <v>57</v>
      </c>
      <c r="B87" s="18">
        <v>9.2998949999999994</v>
      </c>
      <c r="C87">
        <f>B87/((2*B$16)+B$2)</f>
        <v>0.15478413195080137</v>
      </c>
      <c r="D87">
        <f>C87*2</f>
        <v>0.30956826390160275</v>
      </c>
      <c r="E87">
        <f>D87*I$86*(1/2)</f>
        <v>0.77910252028448757</v>
      </c>
      <c r="F87" s="1"/>
      <c r="M87" t="s">
        <v>98</v>
      </c>
      <c r="N87">
        <v>9.0683459002476659E-4</v>
      </c>
      <c r="O87" s="25">
        <v>4.5626923735094735E-3</v>
      </c>
      <c r="P87">
        <f t="shared" ref="P87:P97" si="11">N87/$V$86</f>
        <v>4.3502879209478445E-3</v>
      </c>
    </row>
    <row r="88" spans="1:22" x14ac:dyDescent="0.25">
      <c r="A88" s="1" t="s">
        <v>58</v>
      </c>
      <c r="B88" s="18">
        <v>7.2425069999999994E-2</v>
      </c>
      <c r="C88">
        <f>B88/((2*B$16)+B$3)</f>
        <v>9.0646912313199323E-4</v>
      </c>
      <c r="D88">
        <f>C88*2</f>
        <v>1.8129382462639865E-3</v>
      </c>
      <c r="E88">
        <f t="shared" ref="E88" si="12">D88*I$86*(1/2)</f>
        <v>4.5626923735094735E-3</v>
      </c>
      <c r="F88" s="1" t="s">
        <v>113</v>
      </c>
      <c r="I88">
        <f>C100*I86</f>
        <v>0.73927638058972966</v>
      </c>
      <c r="M88" t="s">
        <v>99</v>
      </c>
      <c r="N88">
        <v>5.808611104474605E-2</v>
      </c>
      <c r="O88" s="25">
        <v>0.29237595249435244</v>
      </c>
      <c r="P88">
        <f t="shared" si="11"/>
        <v>0.27865203867652721</v>
      </c>
    </row>
    <row r="89" spans="1:22" x14ac:dyDescent="0.25">
      <c r="A89" s="1" t="s">
        <v>59</v>
      </c>
      <c r="B89" s="18">
        <v>2.9612669999999999</v>
      </c>
      <c r="C89">
        <f>B89/((3*B$16)+2*B$4)</f>
        <v>2.9043134139523936E-2</v>
      </c>
      <c r="D89">
        <f>C89*3</f>
        <v>8.7129402418571811E-2</v>
      </c>
      <c r="E89">
        <f>D89*I$86*(2/3)</f>
        <v>0.29237595249435244</v>
      </c>
      <c r="F89" s="1" t="s">
        <v>114</v>
      </c>
      <c r="I89">
        <f>C99*I86</f>
        <v>6.2761208772386237E-2</v>
      </c>
      <c r="M89" t="s">
        <v>100</v>
      </c>
      <c r="N89">
        <v>4.6433787923447797E-4</v>
      </c>
      <c r="O89" s="25">
        <v>2.337256020494536E-3</v>
      </c>
      <c r="P89">
        <f t="shared" si="11"/>
        <v>2.2275324403065837E-3</v>
      </c>
    </row>
    <row r="90" spans="1:22" x14ac:dyDescent="0.25">
      <c r="A90" s="1" t="s">
        <v>60</v>
      </c>
      <c r="B90" s="18">
        <v>3.5287449999999998E-2</v>
      </c>
      <c r="C90">
        <f>B90/((3*B$16)+2*B$5)</f>
        <v>2.3217107817013072E-4</v>
      </c>
      <c r="D90">
        <f>C90*3</f>
        <v>6.9651323451039217E-4</v>
      </c>
      <c r="E90">
        <f>D90*I$86*(2/3)</f>
        <v>2.337256020494536E-3</v>
      </c>
      <c r="M90" t="s">
        <v>101</v>
      </c>
      <c r="N90">
        <v>5.4495033711743718E-2</v>
      </c>
      <c r="O90" s="25">
        <v>0.27430107956354088</v>
      </c>
      <c r="P90">
        <f t="shared" si="11"/>
        <v>0.26142483923266502</v>
      </c>
    </row>
    <row r="91" spans="1:22" x14ac:dyDescent="0.25">
      <c r="A91" s="1" t="s">
        <v>61</v>
      </c>
      <c r="B91" s="18">
        <v>3.9151630000000002</v>
      </c>
      <c r="C91">
        <f>B91/((B$16)+B$6)</f>
        <v>5.4495337119314077E-2</v>
      </c>
      <c r="D91">
        <f t="shared" ref="D91:D96" si="13">C91*1</f>
        <v>5.4495337119314077E-2</v>
      </c>
      <c r="E91">
        <f>D91*I$86*(1/1)</f>
        <v>0.27430107956354088</v>
      </c>
      <c r="M91" t="s">
        <v>102</v>
      </c>
      <c r="N91">
        <v>3.7008988594345918E-3</v>
      </c>
      <c r="O91" s="25">
        <v>2.9840157896909844E-2</v>
      </c>
      <c r="P91">
        <f t="shared" si="11"/>
        <v>1.7754037816762429E-2</v>
      </c>
    </row>
    <row r="92" spans="1:22" x14ac:dyDescent="0.25">
      <c r="A92" s="1" t="s">
        <v>62</v>
      </c>
      <c r="B92" s="18">
        <v>0.42053849999999998</v>
      </c>
      <c r="C92">
        <f>B92/((B$16)+B$7)</f>
        <v>5.9283378208833193E-3</v>
      </c>
      <c r="D92">
        <f t="shared" si="13"/>
        <v>5.9283378208833193E-3</v>
      </c>
      <c r="E92">
        <f>D92*I$86*(1/1)</f>
        <v>2.9840157896909844E-2</v>
      </c>
      <c r="M92" t="s">
        <v>103</v>
      </c>
      <c r="N92">
        <v>2.9521491450065003E-2</v>
      </c>
      <c r="O92" s="25">
        <v>0.148597251987443</v>
      </c>
      <c r="P92">
        <f t="shared" si="11"/>
        <v>0.14162118326350495</v>
      </c>
    </row>
    <row r="93" spans="1:22" x14ac:dyDescent="0.25">
      <c r="A93" s="1" t="s">
        <v>63</v>
      </c>
      <c r="B93" s="18">
        <v>1.189846</v>
      </c>
      <c r="C93">
        <f>B93/((B$16)+B$8)</f>
        <v>2.9521784438269152E-2</v>
      </c>
      <c r="D93">
        <f t="shared" si="13"/>
        <v>2.9521784438269152E-2</v>
      </c>
      <c r="E93">
        <f>D93*I$86*(1/1)</f>
        <v>0.148597251987443</v>
      </c>
      <c r="M93" t="s">
        <v>104</v>
      </c>
      <c r="N93">
        <v>0.81868399747491849</v>
      </c>
      <c r="O93" s="25">
        <v>4.1208572703520181</v>
      </c>
      <c r="P93">
        <f t="shared" si="11"/>
        <v>3.9274098545261329</v>
      </c>
    </row>
    <row r="94" spans="1:22" x14ac:dyDescent="0.25">
      <c r="A94" s="1" t="s">
        <v>64</v>
      </c>
      <c r="B94" s="18">
        <v>45.909669999999998</v>
      </c>
      <c r="C94">
        <f>B94/((B$16)+B$9)</f>
        <v>0.81868983718815191</v>
      </c>
      <c r="D94">
        <f t="shared" si="13"/>
        <v>0.81868983718815191</v>
      </c>
      <c r="E94">
        <f>D94*I$86*(1/1)</f>
        <v>4.1208572703520181</v>
      </c>
      <c r="M94" t="s">
        <v>105</v>
      </c>
      <c r="N94">
        <v>4.4859495822290605E-3</v>
      </c>
      <c r="O94" s="25">
        <v>2.2579906595829157E-2</v>
      </c>
      <c r="P94">
        <f t="shared" si="11"/>
        <v>2.1520101346177292E-2</v>
      </c>
    </row>
    <row r="95" spans="1:22" x14ac:dyDescent="0.25">
      <c r="A95" s="1" t="s">
        <v>65</v>
      </c>
      <c r="B95" s="18">
        <v>0.13901720000000001</v>
      </c>
      <c r="C95">
        <f>B95/((B$16)+2*B$10)</f>
        <v>2.2429726197583052E-3</v>
      </c>
      <c r="D95">
        <f t="shared" si="13"/>
        <v>2.2429726197583052E-3</v>
      </c>
      <c r="E95">
        <f>D95*I$86*(2/1)</f>
        <v>2.2579906595829157E-2</v>
      </c>
      <c r="M95" t="s">
        <v>106</v>
      </c>
      <c r="N95">
        <v>3.1222060618928816E-3</v>
      </c>
      <c r="O95" s="25">
        <v>1.5714220858884027E-2</v>
      </c>
      <c r="P95">
        <f t="shared" si="11"/>
        <v>1.4977919310942682E-2</v>
      </c>
    </row>
    <row r="96" spans="1:22" x14ac:dyDescent="0.25">
      <c r="A96" s="1" t="s">
        <v>66</v>
      </c>
      <c r="B96" s="18">
        <v>0.14704809999999999</v>
      </c>
      <c r="C96">
        <f>B96/((B$16)+2*B$11)</f>
        <v>1.5609704574164305E-3</v>
      </c>
      <c r="D96">
        <f t="shared" si="13"/>
        <v>1.5609704574164305E-3</v>
      </c>
      <c r="E96">
        <f>D96*I$86*(2/1)</f>
        <v>1.5714220858884027E-2</v>
      </c>
      <c r="M96" t="s">
        <v>107</v>
      </c>
      <c r="N96">
        <v>0.47655110668446793</v>
      </c>
      <c r="O96" s="25">
        <v>2.3987352574813627</v>
      </c>
      <c r="P96">
        <f t="shared" si="11"/>
        <v>2.286122018203065</v>
      </c>
    </row>
    <row r="97" spans="1:16" x14ac:dyDescent="0.25">
      <c r="A97" s="1" t="s">
        <v>67</v>
      </c>
      <c r="B97" s="18">
        <v>33.821910000000003</v>
      </c>
      <c r="C97">
        <f>B97/((5*B$16)+(2*B$12))</f>
        <v>0.23827811163636106</v>
      </c>
      <c r="D97">
        <f>C97*5</f>
        <v>1.1913905581818054</v>
      </c>
      <c r="E97">
        <f>D97*I$86*(2/5)</f>
        <v>2.3987352574813627</v>
      </c>
      <c r="M97" t="s">
        <v>68</v>
      </c>
      <c r="N97">
        <v>0</v>
      </c>
      <c r="O97" s="25">
        <v>0</v>
      </c>
      <c r="P97">
        <f t="shared" si="11"/>
        <v>0</v>
      </c>
    </row>
    <row r="98" spans="1:16" x14ac:dyDescent="0.25">
      <c r="A98" s="1" t="s">
        <v>68</v>
      </c>
      <c r="B98" s="18">
        <v>0.42263840000000003</v>
      </c>
      <c r="C98">
        <f>B98/((0)+B$13)</f>
        <v>1.320497406736237E-2</v>
      </c>
      <c r="D98">
        <f>C98*0</f>
        <v>0</v>
      </c>
      <c r="E98">
        <f>D98*I$86*(0)</f>
        <v>0</v>
      </c>
      <c r="M98" t="s">
        <v>208</v>
      </c>
      <c r="N98">
        <f>SUM(N86:N97)</f>
        <v>1.6047987503386423</v>
      </c>
      <c r="O98" s="25">
        <f>SUM(O86:O97)</f>
        <v>8.0890035659088326</v>
      </c>
      <c r="P98">
        <f t="shared" ref="P98" si="14">SUM(P86:P97)</f>
        <v>7.6985777736596077</v>
      </c>
    </row>
    <row r="99" spans="1:16" x14ac:dyDescent="0.25">
      <c r="A99" s="1" t="s">
        <v>69</v>
      </c>
      <c r="B99" s="18">
        <v>0.4420174</v>
      </c>
      <c r="C99">
        <f>B99/((0)+$B$14)</f>
        <v>1.246875599435825E-2</v>
      </c>
      <c r="D99">
        <v>1.246875599435825E-2</v>
      </c>
      <c r="M99" t="s">
        <v>69</v>
      </c>
      <c r="N99">
        <v>6.2761208772386237E-2</v>
      </c>
      <c r="O99" s="25">
        <v>6.2761208772386237E-2</v>
      </c>
      <c r="P99">
        <v>6.2761208772386237E-2</v>
      </c>
    </row>
    <row r="100" spans="1:16" x14ac:dyDescent="0.25">
      <c r="A100" s="1" t="s">
        <v>70</v>
      </c>
      <c r="B100" s="18">
        <v>2.7902719999999999</v>
      </c>
      <c r="C100">
        <f>B100/((0)+$B$15)</f>
        <v>0.14687188125065795</v>
      </c>
      <c r="D100">
        <v>0.14687188125065795</v>
      </c>
      <c r="M100" t="s">
        <v>209</v>
      </c>
      <c r="N100">
        <v>0.73927638058972966</v>
      </c>
      <c r="O100" s="25">
        <v>0.73927638058972966</v>
      </c>
      <c r="P100">
        <v>0.73927638058972966</v>
      </c>
    </row>
    <row r="101" spans="1:16" x14ac:dyDescent="0.25">
      <c r="A101" s="1" t="s">
        <v>71</v>
      </c>
      <c r="B101" s="18">
        <f>(16/(2*B$15))*B100</f>
        <v>1.1749750500052636</v>
      </c>
      <c r="M101" t="s">
        <v>210</v>
      </c>
      <c r="N101">
        <f>SUM(N99:N100)</f>
        <v>0.80203758936211589</v>
      </c>
      <c r="O101" s="25">
        <f>SUM(O99:O100)</f>
        <v>0.80203758936211589</v>
      </c>
      <c r="P101">
        <v>0.80203758936211589</v>
      </c>
    </row>
    <row r="102" spans="1:16" x14ac:dyDescent="0.25">
      <c r="A102" s="1" t="s">
        <v>72</v>
      </c>
      <c r="B102" s="18">
        <f>(16/(2*B$14))*B99</f>
        <v>9.9750047954866E-2</v>
      </c>
      <c r="M102" t="s">
        <v>211</v>
      </c>
      <c r="N102">
        <f>1-(N99+N100)</f>
        <v>0.19796241063788411</v>
      </c>
      <c r="O102" s="25">
        <f>1-(O99+O100)</f>
        <v>0.19796241063788411</v>
      </c>
      <c r="P102">
        <v>0.19796241063788411</v>
      </c>
    </row>
    <row r="103" spans="1:16" x14ac:dyDescent="0.25">
      <c r="A103" s="1" t="s">
        <v>73</v>
      </c>
      <c r="B103" s="18">
        <f>SUM(B87:B102)</f>
        <v>102.84172021796013</v>
      </c>
      <c r="C103">
        <f>SUM(C87:C100)</f>
        <v>1.5082288688841601</v>
      </c>
      <c r="D103">
        <f>SUM(D87:D100)</f>
        <v>2.6623775528715639</v>
      </c>
    </row>
    <row r="104" spans="1:16" x14ac:dyDescent="0.25">
      <c r="C104">
        <f>(C99+C100)/2</f>
        <v>7.9670318622508104E-2</v>
      </c>
      <c r="D104">
        <f>(C99+C100)/2</f>
        <v>7.9670318622508104E-2</v>
      </c>
    </row>
    <row r="105" spans="1:16" x14ac:dyDescent="0.25">
      <c r="C105">
        <f>C103-C104</f>
        <v>1.428558550261652</v>
      </c>
      <c r="D105">
        <f>D103-D104</f>
        <v>2.5827072342490558</v>
      </c>
    </row>
    <row r="107" spans="1:16" s="22" customFormat="1" x14ac:dyDescent="0.25">
      <c r="A107" s="23" t="s">
        <v>324</v>
      </c>
      <c r="M107" s="23" t="s">
        <v>212</v>
      </c>
    </row>
    <row r="108" spans="1:16" x14ac:dyDescent="0.25">
      <c r="B108" s="1" t="s">
        <v>55</v>
      </c>
      <c r="C108" s="1" t="s">
        <v>110</v>
      </c>
      <c r="D108" s="1" t="s">
        <v>56</v>
      </c>
      <c r="F108" s="1" t="s">
        <v>112</v>
      </c>
      <c r="I108">
        <f>13/D127</f>
        <v>4.9997312367370679</v>
      </c>
      <c r="M108" t="s">
        <v>97</v>
      </c>
    </row>
    <row r="109" spans="1:16" x14ac:dyDescent="0.25">
      <c r="A109" s="1" t="s">
        <v>57</v>
      </c>
      <c r="B109">
        <v>13.29771</v>
      </c>
      <c r="C109">
        <f>B109/((2*B$16)+B$2)</f>
        <v>0.22132233743321739</v>
      </c>
      <c r="D109">
        <f>C109*2</f>
        <v>0.44264467486643477</v>
      </c>
      <c r="F109" s="1"/>
      <c r="M109" t="s">
        <v>98</v>
      </c>
    </row>
    <row r="110" spans="1:16" x14ac:dyDescent="0.25">
      <c r="A110" s="1" t="s">
        <v>58</v>
      </c>
      <c r="B110">
        <v>4.0377730000000001E-2</v>
      </c>
      <c r="C110">
        <f>B110/((2*B$16)+B$3)</f>
        <v>5.0536596660742455E-4</v>
      </c>
      <c r="D110">
        <f>C110*2</f>
        <v>1.0107319332148491E-3</v>
      </c>
      <c r="F110" s="1" t="s">
        <v>113</v>
      </c>
      <c r="I110">
        <f>C122*I108</f>
        <v>0.84271762167030428</v>
      </c>
      <c r="M110" t="s">
        <v>99</v>
      </c>
    </row>
    <row r="111" spans="1:16" x14ac:dyDescent="0.25">
      <c r="A111" s="1" t="s">
        <v>59</v>
      </c>
      <c r="B111">
        <v>4.522532</v>
      </c>
      <c r="C111">
        <f>B111/((3*B$16)+2*B$4)</f>
        <v>4.4355508478732063E-2</v>
      </c>
      <c r="D111">
        <f>C111*3</f>
        <v>0.13306652543619618</v>
      </c>
      <c r="F111" s="1" t="s">
        <v>114</v>
      </c>
      <c r="I111">
        <f>C121*I108</f>
        <v>2.7039858164395407E-2</v>
      </c>
      <c r="M111" t="s">
        <v>100</v>
      </c>
    </row>
    <row r="112" spans="1:16" x14ac:dyDescent="0.25">
      <c r="A112" s="1" t="s">
        <v>60</v>
      </c>
      <c r="B112">
        <v>7.607324E-2</v>
      </c>
      <c r="C112">
        <f>B112/((3*B$16)+2*B$5)</f>
        <v>5.0051806380724923E-4</v>
      </c>
      <c r="D112">
        <f>C112*3</f>
        <v>1.5015541914217478E-3</v>
      </c>
      <c r="M112" t="s">
        <v>101</v>
      </c>
    </row>
    <row r="113" spans="1:14" x14ac:dyDescent="0.25">
      <c r="A113" s="1" t="s">
        <v>61</v>
      </c>
      <c r="B113">
        <v>1.9438709999999999</v>
      </c>
      <c r="C113">
        <f>B113/((B$16)+B$6)</f>
        <v>2.705683146818106E-2</v>
      </c>
      <c r="D113">
        <f t="shared" ref="D113:D118" si="15">C113*1</f>
        <v>2.705683146818106E-2</v>
      </c>
      <c r="M113" t="s">
        <v>102</v>
      </c>
    </row>
    <row r="114" spans="1:14" x14ac:dyDescent="0.25">
      <c r="A114" s="1" t="s">
        <v>62</v>
      </c>
      <c r="B114">
        <v>0</v>
      </c>
      <c r="C114">
        <f>B114/((B$16)+B$7)</f>
        <v>0</v>
      </c>
      <c r="D114">
        <f t="shared" si="15"/>
        <v>0</v>
      </c>
      <c r="M114" t="s">
        <v>103</v>
      </c>
    </row>
    <row r="115" spans="1:14" x14ac:dyDescent="0.25">
      <c r="A115" s="1" t="s">
        <v>63</v>
      </c>
      <c r="B115">
        <v>1.3654599999999999</v>
      </c>
      <c r="C115">
        <f>B115/((B$16)+B$8)</f>
        <v>3.3879019452163553E-2</v>
      </c>
      <c r="D115">
        <f t="shared" si="15"/>
        <v>3.3879019452163553E-2</v>
      </c>
      <c r="M115" t="s">
        <v>104</v>
      </c>
    </row>
    <row r="116" spans="1:14" x14ac:dyDescent="0.25">
      <c r="A116" s="1" t="s">
        <v>64</v>
      </c>
      <c r="B116">
        <v>44.287700000000001</v>
      </c>
      <c r="C116">
        <f>B116/((B$16)+B$9)</f>
        <v>0.78976585766000318</v>
      </c>
      <c r="D116">
        <f t="shared" si="15"/>
        <v>0.78976585766000318</v>
      </c>
      <c r="M116" t="s">
        <v>105</v>
      </c>
    </row>
    <row r="117" spans="1:14" x14ac:dyDescent="0.25">
      <c r="A117" s="1" t="s">
        <v>65</v>
      </c>
      <c r="B117">
        <v>0.336121</v>
      </c>
      <c r="C117">
        <f>B117/((B$16)+2*B$10)</f>
        <v>5.4231433227383474E-3</v>
      </c>
      <c r="D117">
        <f t="shared" si="15"/>
        <v>5.4231433227383474E-3</v>
      </c>
      <c r="M117" t="s">
        <v>106</v>
      </c>
    </row>
    <row r="118" spans="1:14" x14ac:dyDescent="0.25">
      <c r="A118" s="1" t="s">
        <v>66</v>
      </c>
      <c r="B118">
        <v>0.27626509999999999</v>
      </c>
      <c r="C118">
        <f>B118/((B$16)+2*B$11)</f>
        <v>2.9326571340615483E-3</v>
      </c>
      <c r="D118">
        <f t="shared" si="15"/>
        <v>2.9326571340615483E-3</v>
      </c>
      <c r="M118" t="s">
        <v>107</v>
      </c>
    </row>
    <row r="119" spans="1:14" x14ac:dyDescent="0.25">
      <c r="A119" s="1" t="s">
        <v>67</v>
      </c>
      <c r="B119">
        <v>30.542680000000001</v>
      </c>
      <c r="C119">
        <f>B119/((5*B$16)+(2*B$12))</f>
        <v>0.2151756691066132</v>
      </c>
      <c r="D119">
        <f>C119*5</f>
        <v>1.075878345533066</v>
      </c>
      <c r="M119" t="s">
        <v>68</v>
      </c>
    </row>
    <row r="120" spans="1:14" x14ac:dyDescent="0.25">
      <c r="A120" s="1" t="s">
        <v>68</v>
      </c>
      <c r="B120">
        <v>1.2105509999999999</v>
      </c>
      <c r="C120">
        <f>B120/((0)+B$13)</f>
        <v>3.7822627007436105E-2</v>
      </c>
      <c r="D120">
        <f>C120*0</f>
        <v>0</v>
      </c>
      <c r="M120" t="s">
        <v>208</v>
      </c>
    </row>
    <row r="121" spans="1:14" x14ac:dyDescent="0.25">
      <c r="A121" s="1" t="s">
        <v>69</v>
      </c>
      <c r="B121">
        <v>0.1917229</v>
      </c>
      <c r="C121">
        <f>B121/((0)+$B$14)</f>
        <v>5.408262341325811E-3</v>
      </c>
      <c r="D121">
        <v>5.408262341325811E-3</v>
      </c>
      <c r="M121" t="s">
        <v>69</v>
      </c>
      <c r="N121">
        <v>2.7039858164395407E-2</v>
      </c>
    </row>
    <row r="122" spans="1:14" x14ac:dyDescent="0.25">
      <c r="A122" s="1" t="s">
        <v>70</v>
      </c>
      <c r="B122">
        <v>3.202162</v>
      </c>
      <c r="C122">
        <f>B122/((0)+$B$15)</f>
        <v>0.16855258448257709</v>
      </c>
      <c r="D122">
        <v>0.16855258448257709</v>
      </c>
      <c r="M122" t="s">
        <v>209</v>
      </c>
      <c r="N122">
        <v>0.84271762167030428</v>
      </c>
    </row>
    <row r="123" spans="1:14" x14ac:dyDescent="0.25">
      <c r="A123" s="1" t="s">
        <v>71</v>
      </c>
      <c r="B123">
        <f>(16/(2*B$15))*B122</f>
        <v>1.3484206758606168</v>
      </c>
      <c r="M123" t="s">
        <v>210</v>
      </c>
      <c r="N123">
        <f>SUM(N121:N122)</f>
        <v>0.86975747983469964</v>
      </c>
    </row>
    <row r="124" spans="1:14" x14ac:dyDescent="0.25">
      <c r="A124" s="1" t="s">
        <v>72</v>
      </c>
      <c r="B124">
        <f>(16/(2*B$14))*B121</f>
        <v>4.3266098730606488E-2</v>
      </c>
      <c r="M124" t="s">
        <v>211</v>
      </c>
      <c r="N124">
        <f>1-(N121+N122)</f>
        <v>0.13024252016530036</v>
      </c>
    </row>
    <row r="125" spans="1:14" x14ac:dyDescent="0.25">
      <c r="A125" s="1" t="s">
        <v>73</v>
      </c>
      <c r="B125">
        <f>SUM(B109:B124)</f>
        <v>102.68491274459124</v>
      </c>
      <c r="C125">
        <f>SUM(C109:C122)</f>
        <v>1.5527003819174638</v>
      </c>
      <c r="D125">
        <f>SUM(D109:D122)</f>
        <v>2.687120187821384</v>
      </c>
    </row>
    <row r="126" spans="1:14" x14ac:dyDescent="0.25">
      <c r="C126">
        <f>(C121+C122)/2</f>
        <v>8.6980423411951446E-2</v>
      </c>
      <c r="D126">
        <f>(C121+C122)/2</f>
        <v>8.6980423411951446E-2</v>
      </c>
    </row>
    <row r="127" spans="1:14" x14ac:dyDescent="0.25">
      <c r="C127">
        <f>C125-C126</f>
        <v>1.4657199585055123</v>
      </c>
      <c r="D127">
        <f>D125-D126</f>
        <v>2.6001397644094326</v>
      </c>
    </row>
    <row r="129" spans="1:22" s="22" customFormat="1" x14ac:dyDescent="0.25">
      <c r="A129" s="23" t="s">
        <v>325</v>
      </c>
      <c r="M129" s="23" t="s">
        <v>212</v>
      </c>
      <c r="P129" s="21" t="s">
        <v>329</v>
      </c>
      <c r="U129" s="22" t="s">
        <v>330</v>
      </c>
    </row>
    <row r="130" spans="1:22" x14ac:dyDescent="0.25">
      <c r="B130" s="1" t="s">
        <v>55</v>
      </c>
      <c r="C130" s="1" t="s">
        <v>110</v>
      </c>
      <c r="D130" s="1" t="s">
        <v>56</v>
      </c>
      <c r="E130" s="26" t="s">
        <v>212</v>
      </c>
      <c r="F130" s="1" t="s">
        <v>112</v>
      </c>
      <c r="I130">
        <f>13/D149</f>
        <v>4.8301420014707128</v>
      </c>
      <c r="M130" t="s">
        <v>97</v>
      </c>
      <c r="N130">
        <v>0.10625313101758696</v>
      </c>
      <c r="O130" s="25">
        <v>0.51322881527186137</v>
      </c>
      <c r="P130">
        <f>N130/$V$130</f>
        <v>0.49711777257424505</v>
      </c>
      <c r="U130">
        <v>2.5648601650439189</v>
      </c>
      <c r="V130">
        <f>U130/12</f>
        <v>0.21373834708699324</v>
      </c>
    </row>
    <row r="131" spans="1:22" x14ac:dyDescent="0.25">
      <c r="A131" s="1" t="s">
        <v>57</v>
      </c>
      <c r="B131" s="18">
        <v>6.3841450000000002</v>
      </c>
      <c r="C131">
        <f>B131/((2*B$16)+B$2)</f>
        <v>0.10625542998851589</v>
      </c>
      <c r="D131">
        <f>C131*2</f>
        <v>0.21251085997703179</v>
      </c>
      <c r="E131">
        <f>D131*I$130*(1/2)</f>
        <v>0.51322881527186137</v>
      </c>
      <c r="F131" s="1"/>
      <c r="M131" t="s">
        <v>98</v>
      </c>
      <c r="N131">
        <v>8.8398388296367155E-4</v>
      </c>
      <c r="O131" s="25">
        <v>4.268046906245368E-3</v>
      </c>
      <c r="P131">
        <f t="shared" ref="P131:P141" si="16">N131/$V$130</f>
        <v>4.1358225840676258E-3</v>
      </c>
    </row>
    <row r="132" spans="1:22" x14ac:dyDescent="0.25">
      <c r="A132" s="1" t="s">
        <v>58</v>
      </c>
      <c r="B132" s="18">
        <v>7.0600079999999996E-2</v>
      </c>
      <c r="C132">
        <f>B132/((2*B$16)+B$3)</f>
        <v>8.8362762522215823E-4</v>
      </c>
      <c r="D132">
        <f>C132*2</f>
        <v>1.7672552504443165E-3</v>
      </c>
      <c r="E132">
        <f t="shared" ref="E132" si="17">D132*I$130*(1/2)</f>
        <v>4.268046906245368E-3</v>
      </c>
      <c r="F132" s="1" t="s">
        <v>113</v>
      </c>
      <c r="I132">
        <f>C144*I130</f>
        <v>1.2292307144570294</v>
      </c>
      <c r="M132" t="s">
        <v>99</v>
      </c>
      <c r="N132">
        <v>5.5603148787584822E-2</v>
      </c>
      <c r="O132" s="25">
        <v>0.26857183137272106</v>
      </c>
      <c r="P132">
        <f t="shared" si="16"/>
        <v>0.26014587249032056</v>
      </c>
    </row>
    <row r="133" spans="1:22" x14ac:dyDescent="0.25">
      <c r="A133" s="1" t="s">
        <v>59</v>
      </c>
      <c r="B133" s="18">
        <v>2.8346840000000002</v>
      </c>
      <c r="C133">
        <f>B133/((3*B$16)+2*B$4)</f>
        <v>2.7801649650356513E-2</v>
      </c>
      <c r="D133">
        <f>C133*3</f>
        <v>8.3404948951069535E-2</v>
      </c>
      <c r="E133">
        <f>D133*I$130*(2/3)</f>
        <v>0.26857183137272106</v>
      </c>
      <c r="F133" s="1" t="s">
        <v>114</v>
      </c>
      <c r="I133">
        <f>C143*I130</f>
        <v>3.4809913701961629E-3</v>
      </c>
      <c r="M133" t="s">
        <v>100</v>
      </c>
      <c r="N133">
        <v>7.4170263385055907E-4</v>
      </c>
      <c r="O133" s="25">
        <v>3.5825620437291905E-3</v>
      </c>
      <c r="P133">
        <f t="shared" si="16"/>
        <v>3.4701430228085374E-3</v>
      </c>
    </row>
    <row r="134" spans="1:22" x14ac:dyDescent="0.25">
      <c r="A134" s="1" t="s">
        <v>60</v>
      </c>
      <c r="B134" s="18">
        <v>5.636584E-2</v>
      </c>
      <c r="C134">
        <f>B134/((3*B$16)+2*B$5)</f>
        <v>3.7085473290830257E-4</v>
      </c>
      <c r="D134">
        <f>C134*3</f>
        <v>1.1125641987249078E-3</v>
      </c>
      <c r="E134">
        <f>D134*I$130*(2/3)</f>
        <v>3.5825620437291905E-3</v>
      </c>
      <c r="M134" t="s">
        <v>101</v>
      </c>
      <c r="N134">
        <v>1.1986804817076906E-2</v>
      </c>
      <c r="O134" s="25">
        <v>5.7898291764213509E-2</v>
      </c>
      <c r="P134">
        <f t="shared" si="16"/>
        <v>5.6081676406892864E-2</v>
      </c>
    </row>
    <row r="135" spans="1:22" x14ac:dyDescent="0.25">
      <c r="A135" s="1" t="s">
        <v>61</v>
      </c>
      <c r="B135" s="18">
        <v>0.86118479999999997</v>
      </c>
      <c r="C135">
        <f>B135/((B$16)+B$6)</f>
        <v>1.1986871555035911E-2</v>
      </c>
      <c r="D135">
        <f t="shared" ref="D135:D140" si="18">C135*1</f>
        <v>1.1986871555035911E-2</v>
      </c>
      <c r="E135">
        <f>D135*I$130*(1/1)</f>
        <v>5.7898291764213509E-2</v>
      </c>
      <c r="M135" t="s">
        <v>102</v>
      </c>
      <c r="N135">
        <v>0</v>
      </c>
      <c r="O135" s="25">
        <v>0</v>
      </c>
      <c r="P135">
        <f t="shared" si="16"/>
        <v>0</v>
      </c>
    </row>
    <row r="136" spans="1:22" x14ac:dyDescent="0.25">
      <c r="A136" s="1" t="s">
        <v>62</v>
      </c>
      <c r="B136" s="18">
        <v>0</v>
      </c>
      <c r="C136">
        <f>B136/((B$16)+B$7)</f>
        <v>0</v>
      </c>
      <c r="D136">
        <f t="shared" si="18"/>
        <v>0</v>
      </c>
      <c r="E136">
        <f>D136*I$130*(1/1)</f>
        <v>0</v>
      </c>
      <c r="M136" t="s">
        <v>103</v>
      </c>
      <c r="N136">
        <v>5.6487926876470102E-3</v>
      </c>
      <c r="O136" s="25">
        <v>2.7284741604933476E-2</v>
      </c>
      <c r="P136">
        <f t="shared" si="16"/>
        <v>2.6428541086021901E-2</v>
      </c>
    </row>
    <row r="137" spans="1:22" x14ac:dyDescent="0.25">
      <c r="A137" s="1" t="s">
        <v>63</v>
      </c>
      <c r="B137" s="18">
        <v>0.22767119999999999</v>
      </c>
      <c r="C137">
        <f>B137/((B$16)+B$8)</f>
        <v>5.6488487495037704E-3</v>
      </c>
      <c r="D137">
        <f t="shared" si="18"/>
        <v>5.6488487495037704E-3</v>
      </c>
      <c r="E137">
        <f>D137*I$130*(1/1)</f>
        <v>2.7284741604933476E-2</v>
      </c>
      <c r="M137" t="s">
        <v>104</v>
      </c>
      <c r="N137">
        <v>0.94226105347252187</v>
      </c>
      <c r="O137" s="25">
        <v>4.551287155051301</v>
      </c>
      <c r="P137">
        <f t="shared" si="16"/>
        <v>4.4084791817399713</v>
      </c>
    </row>
    <row r="138" spans="1:22" x14ac:dyDescent="0.25">
      <c r="A138" s="1" t="s">
        <v>64</v>
      </c>
      <c r="B138" s="18">
        <v>52.839550000000003</v>
      </c>
      <c r="C138">
        <f>B138/((B$16)+B$9)</f>
        <v>0.94226777466697575</v>
      </c>
      <c r="D138">
        <f t="shared" si="18"/>
        <v>0.94226777466697575</v>
      </c>
      <c r="E138">
        <f>D138*I$130*(1/1)</f>
        <v>4.551287155051301</v>
      </c>
      <c r="M138" t="s">
        <v>105</v>
      </c>
      <c r="N138">
        <v>3.2316331966955225E-3</v>
      </c>
      <c r="O138" s="25">
        <v>1.560923212586479E-2</v>
      </c>
      <c r="P138">
        <f t="shared" si="16"/>
        <v>1.5119576064561881E-2</v>
      </c>
    </row>
    <row r="139" spans="1:22" x14ac:dyDescent="0.25">
      <c r="A139" s="1" t="s">
        <v>65</v>
      </c>
      <c r="B139" s="18">
        <v>0.1001466</v>
      </c>
      <c r="C139">
        <f>B139/((B$16)+2*B$10)</f>
        <v>1.6158150341244615E-3</v>
      </c>
      <c r="D139">
        <f t="shared" si="18"/>
        <v>1.6158150341244615E-3</v>
      </c>
      <c r="E139">
        <f>D139*I$130*(2/1)</f>
        <v>1.560923212586479E-2</v>
      </c>
      <c r="M139" t="s">
        <v>106</v>
      </c>
      <c r="N139">
        <v>2.4284388767981317E-3</v>
      </c>
      <c r="O139" s="25">
        <v>1.1728708495292305E-2</v>
      </c>
      <c r="P139">
        <f t="shared" si="16"/>
        <v>1.1361736954996369E-2</v>
      </c>
    </row>
    <row r="140" spans="1:22" x14ac:dyDescent="0.25">
      <c r="A140" s="1" t="s">
        <v>66</v>
      </c>
      <c r="B140" s="18">
        <v>0.1143734</v>
      </c>
      <c r="C140">
        <f>B140/((B$16)+2*B$11)</f>
        <v>1.2141163232593443E-3</v>
      </c>
      <c r="D140">
        <f t="shared" si="18"/>
        <v>1.2141163232593443E-3</v>
      </c>
      <c r="E140">
        <f>D140*I$130*(2/1)</f>
        <v>1.1728708495292305E-2</v>
      </c>
      <c r="M140" t="s">
        <v>107</v>
      </c>
      <c r="N140">
        <v>0.52091322663493533</v>
      </c>
      <c r="O140" s="25">
        <v>2.516111869549789</v>
      </c>
      <c r="P140">
        <f t="shared" si="16"/>
        <v>2.4371538085438615</v>
      </c>
    </row>
    <row r="141" spans="1:22" x14ac:dyDescent="0.25">
      <c r="A141" s="1" t="s">
        <v>67</v>
      </c>
      <c r="B141" s="18">
        <v>36.970390000000002</v>
      </c>
      <c r="C141">
        <f>B141/((5*B$16)+(2*B$12))</f>
        <v>0.26045940976307391</v>
      </c>
      <c r="D141">
        <f>C141*5</f>
        <v>1.3022970488153696</v>
      </c>
      <c r="E141">
        <f>D141*I$130*(2/5)</f>
        <v>2.516111869549789</v>
      </c>
      <c r="M141" t="s">
        <v>68</v>
      </c>
      <c r="N141">
        <v>0</v>
      </c>
      <c r="O141" s="25">
        <v>0</v>
      </c>
      <c r="P141">
        <f t="shared" si="16"/>
        <v>0</v>
      </c>
    </row>
    <row r="142" spans="1:22" x14ac:dyDescent="0.25">
      <c r="A142" s="1" t="s">
        <v>68</v>
      </c>
      <c r="B142" s="18">
        <v>0.210034</v>
      </c>
      <c r="C142">
        <f>B142/((0)+B$13)</f>
        <v>6.5623320627382362E-3</v>
      </c>
      <c r="D142">
        <f>C142*0</f>
        <v>0</v>
      </c>
      <c r="E142">
        <f>D142*I$130*(0)</f>
        <v>0</v>
      </c>
      <c r="M142" t="s">
        <v>208</v>
      </c>
      <c r="N142">
        <f>SUM(N130:N141)</f>
        <v>1.6499519160076606</v>
      </c>
      <c r="O142" s="25">
        <f>SUM(O130:O141)</f>
        <v>7.9695712541859507</v>
      </c>
      <c r="P142">
        <f t="shared" ref="P142" si="19">SUM(P130:P141)</f>
        <v>7.7194941314677479</v>
      </c>
    </row>
    <row r="143" spans="1:22" x14ac:dyDescent="0.25">
      <c r="A143" s="1" t="s">
        <v>69</v>
      </c>
      <c r="B143" s="18">
        <v>2.554814E-2</v>
      </c>
      <c r="C143">
        <f>B143/((0)+$B$14)</f>
        <v>7.2068095909732014E-4</v>
      </c>
      <c r="D143">
        <v>7.2068095909732014E-4</v>
      </c>
      <c r="M143" t="s">
        <v>69</v>
      </c>
      <c r="N143">
        <v>3.4809913701961629E-3</v>
      </c>
      <c r="O143" s="25">
        <v>3.4809913701961629E-3</v>
      </c>
      <c r="P143">
        <v>3.4809913701961629E-3</v>
      </c>
    </row>
    <row r="144" spans="1:22" x14ac:dyDescent="0.25">
      <c r="A144" s="1" t="s">
        <v>70</v>
      </c>
      <c r="B144" s="18">
        <v>4.8348319999999996</v>
      </c>
      <c r="C144">
        <f>B144/((0)+$B$15)</f>
        <v>0.25449163069796815</v>
      </c>
      <c r="D144">
        <v>0.25449163069796815</v>
      </c>
      <c r="M144" t="s">
        <v>209</v>
      </c>
      <c r="N144">
        <v>1.2292307144570294</v>
      </c>
      <c r="O144" s="25">
        <v>1.2292307144570294</v>
      </c>
      <c r="P144">
        <v>1.2292307144570294</v>
      </c>
    </row>
    <row r="145" spans="1:22" x14ac:dyDescent="0.25">
      <c r="A145" s="1" t="s">
        <v>71</v>
      </c>
      <c r="B145" s="18">
        <f>(16/(2*B$15))*B144</f>
        <v>2.0359330455837452</v>
      </c>
      <c r="M145" t="s">
        <v>210</v>
      </c>
      <c r="N145">
        <f>SUM(N143:N144)</f>
        <v>1.2327117058272254</v>
      </c>
      <c r="O145" s="25">
        <f>SUM(O143:O144)</f>
        <v>1.2327117058272254</v>
      </c>
      <c r="P145">
        <v>1.2327117058272254</v>
      </c>
    </row>
    <row r="146" spans="1:22" x14ac:dyDescent="0.25">
      <c r="A146" s="1" t="s">
        <v>72</v>
      </c>
      <c r="B146" s="18">
        <f>(16/(2*B$14))*B143</f>
        <v>5.7654476727785611E-3</v>
      </c>
      <c r="M146" t="s">
        <v>211</v>
      </c>
      <c r="N146">
        <v>0</v>
      </c>
      <c r="O146" s="25">
        <v>0</v>
      </c>
      <c r="P146">
        <v>0</v>
      </c>
    </row>
    <row r="147" spans="1:22" x14ac:dyDescent="0.25">
      <c r="A147" s="1" t="s">
        <v>73</v>
      </c>
      <c r="B147" s="18">
        <f>SUM(B131:B146)</f>
        <v>107.57122355325652</v>
      </c>
      <c r="C147">
        <f>SUM(C131:C144)</f>
        <v>1.6202790418087798</v>
      </c>
      <c r="D147">
        <f>SUM(D131:D144)</f>
        <v>2.8190384151786052</v>
      </c>
    </row>
    <row r="148" spans="1:22" x14ac:dyDescent="0.25">
      <c r="C148">
        <f>(C143+C144)/2</f>
        <v>0.12760615582853274</v>
      </c>
      <c r="D148">
        <f>(C143+C144)/2</f>
        <v>0.12760615582853274</v>
      </c>
    </row>
    <row r="149" spans="1:22" x14ac:dyDescent="0.25">
      <c r="C149">
        <f>C147-C148</f>
        <v>1.4926728859802472</v>
      </c>
      <c r="D149">
        <f>D147-D148</f>
        <v>2.6914322593500724</v>
      </c>
    </row>
    <row r="151" spans="1:22" s="22" customFormat="1" x14ac:dyDescent="0.25">
      <c r="A151" s="23" t="s">
        <v>326</v>
      </c>
      <c r="M151" s="23" t="s">
        <v>212</v>
      </c>
      <c r="P151" s="21" t="s">
        <v>329</v>
      </c>
      <c r="U151" s="22" t="s">
        <v>330</v>
      </c>
    </row>
    <row r="152" spans="1:22" x14ac:dyDescent="0.25">
      <c r="B152" s="1" t="s">
        <v>55</v>
      </c>
      <c r="C152" s="1" t="s">
        <v>110</v>
      </c>
      <c r="D152" s="1" t="s">
        <v>56</v>
      </c>
      <c r="E152" s="26" t="s">
        <v>212</v>
      </c>
      <c r="F152" s="1" t="s">
        <v>112</v>
      </c>
      <c r="I152">
        <f>13/D171</f>
        <v>4.8647382480503216</v>
      </c>
      <c r="M152" t="s">
        <v>97</v>
      </c>
      <c r="N152">
        <v>0.20984466824112125</v>
      </c>
      <c r="O152" s="25">
        <v>1.0208614713741031</v>
      </c>
      <c r="P152">
        <f>N152/$V$152</f>
        <v>0.97646219646508292</v>
      </c>
      <c r="U152">
        <v>2.5788361577226717</v>
      </c>
      <c r="V152">
        <f>U152/12</f>
        <v>0.21490301314355598</v>
      </c>
    </row>
    <row r="153" spans="1:22" x14ac:dyDescent="0.25">
      <c r="A153" s="1" t="s">
        <v>57</v>
      </c>
      <c r="B153" s="18">
        <v>12.608370000000001</v>
      </c>
      <c r="C153">
        <f>B153/((2*B$16)+B$2)</f>
        <v>0.20984920859477724</v>
      </c>
      <c r="D153">
        <f>C153*2</f>
        <v>0.41969841718955447</v>
      </c>
      <c r="E153">
        <f>D153*I$152*(1/2)</f>
        <v>1.0208614713741031</v>
      </c>
      <c r="F153" s="1"/>
      <c r="M153" t="s">
        <v>98</v>
      </c>
      <c r="N153">
        <v>1.0238151999979969E-3</v>
      </c>
      <c r="O153" s="25">
        <v>4.9785857144571096E-3</v>
      </c>
      <c r="P153">
        <f t="shared" ref="P153:P163" si="20">N153/$V$152</f>
        <v>4.7640802472791975E-3</v>
      </c>
    </row>
    <row r="154" spans="1:22" x14ac:dyDescent="0.25">
      <c r="A154" s="1" t="s">
        <v>58</v>
      </c>
      <c r="B154" s="18">
        <v>8.1767820000000005E-2</v>
      </c>
      <c r="C154">
        <f>B154/((2*B$16)+B$3)</f>
        <v>1.0234025883000828E-3</v>
      </c>
      <c r="D154">
        <f>C154*2</f>
        <v>2.0468051766001655E-3</v>
      </c>
      <c r="E154">
        <f t="shared" ref="E154" si="21">D154*I$152*(1/2)</f>
        <v>4.9785857144571096E-3</v>
      </c>
      <c r="F154" s="1" t="s">
        <v>113</v>
      </c>
      <c r="I154">
        <f>C166*I152</f>
        <v>0.88837986751065368</v>
      </c>
      <c r="M154" t="s">
        <v>99</v>
      </c>
      <c r="N154">
        <v>0.11289801826332579</v>
      </c>
      <c r="O154" s="25">
        <v>0.54922079426595771</v>
      </c>
      <c r="P154">
        <f t="shared" si="20"/>
        <v>0.52534404525966105</v>
      </c>
    </row>
    <row r="155" spans="1:22" x14ac:dyDescent="0.25">
      <c r="A155" s="1" t="s">
        <v>59</v>
      </c>
      <c r="B155" s="18">
        <v>5.7556130000000003</v>
      </c>
      <c r="C155">
        <f>B155/((3*B$16)+2*B$4)</f>
        <v>5.6449161934465142E-2</v>
      </c>
      <c r="D155">
        <f>C155*3</f>
        <v>0.16934748580339543</v>
      </c>
      <c r="E155">
        <f>D155*I$152*(2/3)</f>
        <v>0.54922079426595771</v>
      </c>
      <c r="F155" s="1" t="s">
        <v>114</v>
      </c>
      <c r="I155">
        <f>C165*I152</f>
        <v>2.2874781442840757E-2</v>
      </c>
      <c r="M155" t="s">
        <v>100</v>
      </c>
      <c r="N155">
        <v>1.2029586079120786E-3</v>
      </c>
      <c r="O155" s="25">
        <v>5.8521326553575871E-3</v>
      </c>
      <c r="P155">
        <f t="shared" si="20"/>
        <v>5.5976814392476575E-3</v>
      </c>
    </row>
    <row r="156" spans="1:22" x14ac:dyDescent="0.25">
      <c r="A156" s="1" t="s">
        <v>60</v>
      </c>
      <c r="B156" s="18">
        <v>9.141908E-2</v>
      </c>
      <c r="C156">
        <f>B156/((3*B$16)+2*B$5)</f>
        <v>6.0148484429794254E-4</v>
      </c>
      <c r="D156">
        <f>C156*3</f>
        <v>1.8044545328938276E-3</v>
      </c>
      <c r="E156">
        <f>D156*I$152*(2/3)</f>
        <v>5.8521326553575871E-3</v>
      </c>
      <c r="M156" t="s">
        <v>101</v>
      </c>
      <c r="N156">
        <v>3.9301128550033128E-2</v>
      </c>
      <c r="O156" s="25">
        <v>0.19119076772026136</v>
      </c>
      <c r="P156">
        <f t="shared" si="20"/>
        <v>0.18287844351339938</v>
      </c>
    </row>
    <row r="157" spans="1:22" x14ac:dyDescent="0.25">
      <c r="A157" s="1" t="s">
        <v>61</v>
      </c>
      <c r="B157" s="18">
        <v>2.823566</v>
      </c>
      <c r="C157">
        <f>B157/((B$16)+B$6)</f>
        <v>3.9301347363732538E-2</v>
      </c>
      <c r="D157">
        <f t="shared" ref="D157:D162" si="22">C157*1</f>
        <v>3.9301347363732538E-2</v>
      </c>
      <c r="E157">
        <f>D157*I$152*(1/1)</f>
        <v>0.19119076772026136</v>
      </c>
      <c r="M157" t="s">
        <v>102</v>
      </c>
      <c r="N157">
        <v>2.4709858271718425E-3</v>
      </c>
      <c r="O157" s="25">
        <v>1.9255529206797458E-2</v>
      </c>
      <c r="P157">
        <f t="shared" si="20"/>
        <v>1.1498144167579518E-2</v>
      </c>
    </row>
    <row r="158" spans="1:22" x14ac:dyDescent="0.25">
      <c r="A158" s="1" t="s">
        <v>62</v>
      </c>
      <c r="B158" s="18">
        <v>0.28078170000000002</v>
      </c>
      <c r="C158">
        <f>B158/((B$16)+B$7)</f>
        <v>3.9581840224424498E-3</v>
      </c>
      <c r="D158">
        <f t="shared" si="22"/>
        <v>3.9581840224424498E-3</v>
      </c>
      <c r="E158">
        <f>D158*I$152*(1/1)</f>
        <v>1.9255529206797458E-2</v>
      </c>
      <c r="M158" t="s">
        <v>103</v>
      </c>
      <c r="N158">
        <v>2.5947266303430892E-2</v>
      </c>
      <c r="O158" s="25">
        <v>0.12622791156436824</v>
      </c>
      <c r="P158">
        <f t="shared" si="20"/>
        <v>0.12073942530576817</v>
      </c>
    </row>
    <row r="159" spans="1:22" x14ac:dyDescent="0.25">
      <c r="A159" s="1" t="s">
        <v>63</v>
      </c>
      <c r="B159" s="18">
        <v>1.0457890000000001</v>
      </c>
      <c r="C159">
        <f>B159/((B$16)+B$8)</f>
        <v>2.5947523818975783E-2</v>
      </c>
      <c r="D159">
        <f t="shared" si="22"/>
        <v>2.5947523818975783E-2</v>
      </c>
      <c r="E159">
        <f>D159*I$152*(1/1)</f>
        <v>0.12622791156436824</v>
      </c>
      <c r="M159" t="s">
        <v>104</v>
      </c>
      <c r="N159">
        <v>0.79053433290416464</v>
      </c>
      <c r="O159" s="25">
        <v>3.8457700375470529</v>
      </c>
      <c r="P159">
        <f t="shared" si="20"/>
        <v>3.6785632799670656</v>
      </c>
    </row>
    <row r="160" spans="1:22" x14ac:dyDescent="0.25">
      <c r="A160" s="1" t="s">
        <v>64</v>
      </c>
      <c r="B160" s="18">
        <v>44.331110000000002</v>
      </c>
      <c r="C160">
        <f>B160/((B$16)+B$9)</f>
        <v>0.79053997182445568</v>
      </c>
      <c r="D160">
        <f t="shared" si="22"/>
        <v>0.79053997182445568</v>
      </c>
      <c r="E160">
        <f>D160*I$152*(1/1)</f>
        <v>3.8457700375470529</v>
      </c>
      <c r="M160" t="s">
        <v>105</v>
      </c>
      <c r="N160">
        <v>4.5466024427006976E-3</v>
      </c>
      <c r="O160" s="25">
        <v>2.2118009389886787E-2</v>
      </c>
      <c r="P160">
        <f t="shared" si="20"/>
        <v>2.1156531852178129E-2</v>
      </c>
    </row>
    <row r="161" spans="1:22" x14ac:dyDescent="0.25">
      <c r="A161" s="1" t="s">
        <v>65</v>
      </c>
      <c r="B161" s="18">
        <v>0.14089679999999999</v>
      </c>
      <c r="C161">
        <f>B161/((B$16)+2*B$10)</f>
        <v>2.2732990206360219E-3</v>
      </c>
      <c r="D161">
        <f t="shared" si="22"/>
        <v>2.2732990206360219E-3</v>
      </c>
      <c r="E161">
        <f>D161*I$152*(2/1)</f>
        <v>2.2118009389886787E-2</v>
      </c>
      <c r="M161" t="s">
        <v>106</v>
      </c>
      <c r="N161">
        <v>4.8480641222994857E-3</v>
      </c>
      <c r="O161" s="25">
        <v>2.3582560093252904E-2</v>
      </c>
      <c r="P161">
        <f t="shared" si="20"/>
        <v>2.2559311995597575E-2</v>
      </c>
    </row>
    <row r="162" spans="1:22" x14ac:dyDescent="0.25">
      <c r="A162" s="1" t="s">
        <v>66</v>
      </c>
      <c r="B162" s="18">
        <v>0.2283317</v>
      </c>
      <c r="C162">
        <f>B162/((B$16)+2*B$11)</f>
        <v>2.4238262051102409E-3</v>
      </c>
      <c r="D162">
        <f t="shared" si="22"/>
        <v>2.4238262051102409E-3</v>
      </c>
      <c r="E162">
        <f>D162*I$152*(2/1)</f>
        <v>2.3582560093252904E-2</v>
      </c>
      <c r="M162" t="s">
        <v>107</v>
      </c>
      <c r="N162">
        <v>0.44851170165606397</v>
      </c>
      <c r="O162" s="25">
        <v>2.1819154560736429</v>
      </c>
      <c r="P162">
        <f t="shared" si="20"/>
        <v>2.0870424062246933</v>
      </c>
    </row>
    <row r="163" spans="1:22" x14ac:dyDescent="0.25">
      <c r="A163" s="1" t="s">
        <v>67</v>
      </c>
      <c r="B163" s="18">
        <v>31.831890000000001</v>
      </c>
      <c r="C163">
        <f>B163/((5*B$16)+(2*B$12))</f>
        <v>0.22425825859676066</v>
      </c>
      <c r="D163">
        <f>C163*5</f>
        <v>1.1212912929838033</v>
      </c>
      <c r="E163">
        <f>D163*I$152*(2/5)</f>
        <v>2.1819154560736429</v>
      </c>
      <c r="M163" t="s">
        <v>68</v>
      </c>
      <c r="N163">
        <v>0</v>
      </c>
      <c r="O163" s="25">
        <v>0</v>
      </c>
      <c r="P163">
        <f t="shared" si="20"/>
        <v>0</v>
      </c>
    </row>
    <row r="164" spans="1:22" x14ac:dyDescent="0.25">
      <c r="A164" s="1" t="s">
        <v>68</v>
      </c>
      <c r="B164" s="18">
        <v>0.48907800000000001</v>
      </c>
      <c r="C164">
        <f>B164/((0)+B$13)</f>
        <v>1.5280822345810161E-2</v>
      </c>
      <c r="D164">
        <f>C164*0</f>
        <v>0</v>
      </c>
      <c r="E164">
        <f>D164*I$152*(0)</f>
        <v>0</v>
      </c>
      <c r="M164" t="s">
        <v>208</v>
      </c>
      <c r="N164">
        <f>SUM(N152:N163)</f>
        <v>1.6411295421182219</v>
      </c>
      <c r="O164" s="25">
        <f>SUM(O152:O163)</f>
        <v>7.9909732556051383</v>
      </c>
      <c r="P164">
        <f t="shared" ref="P164" si="23">SUM(P152:P163)</f>
        <v>7.6366055464375515</v>
      </c>
    </row>
    <row r="165" spans="1:22" x14ac:dyDescent="0.25">
      <c r="A165" s="1" t="s">
        <v>69</v>
      </c>
      <c r="B165" s="18">
        <v>0.1666916</v>
      </c>
      <c r="C165">
        <f>B165/((0)+$B$14)</f>
        <v>4.7021607898448513E-3</v>
      </c>
      <c r="D165">
        <v>4.7021607898448513E-3</v>
      </c>
      <c r="M165" t="s">
        <v>69</v>
      </c>
      <c r="N165">
        <v>2.2874781442840757E-2</v>
      </c>
      <c r="O165" s="25">
        <v>2.2874781442840757E-2</v>
      </c>
      <c r="P165">
        <v>2.2874781442840757E-2</v>
      </c>
    </row>
    <row r="166" spans="1:22" x14ac:dyDescent="0.25">
      <c r="A166" s="1" t="s">
        <v>70</v>
      </c>
      <c r="B166" s="18">
        <v>3.4693420000000001</v>
      </c>
      <c r="C166">
        <f>B166/((0)+$B$15)</f>
        <v>0.18261617012317086</v>
      </c>
      <c r="D166">
        <v>0.18261617012317086</v>
      </c>
      <c r="M166" t="s">
        <v>209</v>
      </c>
      <c r="N166">
        <v>0.88837986751065368</v>
      </c>
      <c r="O166" s="25">
        <v>0.88837986751065368</v>
      </c>
      <c r="P166">
        <v>0.88837986751065368</v>
      </c>
    </row>
    <row r="167" spans="1:22" x14ac:dyDescent="0.25">
      <c r="A167" s="1" t="s">
        <v>71</v>
      </c>
      <c r="B167" s="18">
        <f>(16/(2*B$15))*B166</f>
        <v>1.4609293609853669</v>
      </c>
      <c r="M167" t="s">
        <v>210</v>
      </c>
      <c r="N167">
        <f>SUM(N165:N166)</f>
        <v>0.91125464895349439</v>
      </c>
      <c r="O167" s="25">
        <f>SUM(O165:O166)</f>
        <v>0.91125464895349439</v>
      </c>
      <c r="P167">
        <v>0.91125464895349439</v>
      </c>
    </row>
    <row r="168" spans="1:22" x14ac:dyDescent="0.25">
      <c r="A168" s="1" t="s">
        <v>72</v>
      </c>
      <c r="B168" s="18">
        <f>(16/(2*B$14))*B165</f>
        <v>3.7617286318758811E-2</v>
      </c>
      <c r="M168" t="s">
        <v>211</v>
      </c>
      <c r="N168">
        <f>1-(N165+N166)</f>
        <v>8.8745351046505605E-2</v>
      </c>
      <c r="O168" s="25">
        <f>1-(O165+O166)</f>
        <v>8.8745351046505605E-2</v>
      </c>
      <c r="P168">
        <v>8.8745351046505605E-2</v>
      </c>
    </row>
    <row r="169" spans="1:22" x14ac:dyDescent="0.25">
      <c r="A169" s="1" t="s">
        <v>73</v>
      </c>
      <c r="B169" s="18">
        <f>SUM(B153:B168)</f>
        <v>104.84319334730411</v>
      </c>
      <c r="C169">
        <f>SUM(C153:C166)</f>
        <v>1.5592248220727793</v>
      </c>
      <c r="D169">
        <f>SUM(D153:D166)</f>
        <v>2.765950938854616</v>
      </c>
      <c r="O169" s="8"/>
    </row>
    <row r="170" spans="1:22" x14ac:dyDescent="0.25">
      <c r="C170">
        <f>(C165+C166)/2</f>
        <v>9.3659165456507848E-2</v>
      </c>
      <c r="D170">
        <f>(C165+C166)/2</f>
        <v>9.3659165456507848E-2</v>
      </c>
    </row>
    <row r="171" spans="1:22" x14ac:dyDescent="0.25">
      <c r="C171">
        <f>C169-C170</f>
        <v>1.4655656566162716</v>
      </c>
      <c r="D171">
        <f>D169-D170</f>
        <v>2.6722917733981082</v>
      </c>
    </row>
    <row r="173" spans="1:22" s="22" customFormat="1" x14ac:dyDescent="0.25">
      <c r="A173" s="23" t="s">
        <v>327</v>
      </c>
      <c r="M173" s="23" t="s">
        <v>212</v>
      </c>
      <c r="P173" s="21" t="s">
        <v>329</v>
      </c>
      <c r="U173" s="22" t="s">
        <v>330</v>
      </c>
    </row>
    <row r="174" spans="1:22" x14ac:dyDescent="0.25">
      <c r="B174" s="1" t="s">
        <v>55</v>
      </c>
      <c r="C174" s="1" t="s">
        <v>110</v>
      </c>
      <c r="D174" s="1" t="s">
        <v>56</v>
      </c>
      <c r="E174" s="26" t="s">
        <v>212</v>
      </c>
      <c r="F174" s="1" t="s">
        <v>112</v>
      </c>
      <c r="I174">
        <f>13/D193</f>
        <v>4.889550798630359</v>
      </c>
      <c r="M174" t="s">
        <v>97</v>
      </c>
      <c r="N174">
        <v>0.17682256429716248</v>
      </c>
      <c r="O174" s="25">
        <v>0.86460161722711215</v>
      </c>
      <c r="P174">
        <f>N174/$V$174</f>
        <v>0.82779351428055259</v>
      </c>
      <c r="U174">
        <v>2.5632850885647471</v>
      </c>
      <c r="V174">
        <f>U174/12</f>
        <v>0.21360709071372894</v>
      </c>
    </row>
    <row r="175" spans="1:22" x14ac:dyDescent="0.25">
      <c r="A175" s="1" t="s">
        <v>57</v>
      </c>
      <c r="B175" s="18">
        <v>10.62426</v>
      </c>
      <c r="C175">
        <f>B175/((2*B$16)+B$2)</f>
        <v>0.17682639016027829</v>
      </c>
      <c r="D175">
        <f>C175*2</f>
        <v>0.35365278032055658</v>
      </c>
      <c r="E175">
        <f>D175*I$174*(1/2)</f>
        <v>0.86460161722711215</v>
      </c>
      <c r="F175" s="1"/>
      <c r="M175" t="s">
        <v>98</v>
      </c>
      <c r="N175">
        <v>7.7645287469730478E-4</v>
      </c>
      <c r="O175" s="25">
        <v>3.7949757291945957E-3</v>
      </c>
      <c r="P175">
        <f t="shared" ref="P175:P185" si="24">N175/$V$174</f>
        <v>3.6349583344959654E-3</v>
      </c>
    </row>
    <row r="176" spans="1:22" x14ac:dyDescent="0.25">
      <c r="A176" s="1" t="s">
        <v>58</v>
      </c>
      <c r="B176" s="18">
        <v>6.2012030000000003E-2</v>
      </c>
      <c r="C176">
        <f>B176/((2*B$16)+B$3)</f>
        <v>7.761399534406369E-4</v>
      </c>
      <c r="D176">
        <f>C176*2</f>
        <v>1.5522799068812738E-3</v>
      </c>
      <c r="E176">
        <f t="shared" ref="E176" si="25">D176*I$174*(1/2)</f>
        <v>3.7949757291945957E-3</v>
      </c>
      <c r="F176" s="1" t="s">
        <v>113</v>
      </c>
      <c r="I176">
        <f>C188*I174</f>
        <v>0.93010256263701052</v>
      </c>
      <c r="M176" t="s">
        <v>99</v>
      </c>
      <c r="N176">
        <v>7.7538535316093934E-2</v>
      </c>
      <c r="O176" s="25">
        <v>0.37912963354924056</v>
      </c>
      <c r="P176">
        <f t="shared" si="24"/>
        <v>0.36299607403955148</v>
      </c>
    </row>
    <row r="177" spans="1:16" x14ac:dyDescent="0.25">
      <c r="A177" s="1" t="s">
        <v>59</v>
      </c>
      <c r="B177" s="18">
        <v>3.9529640000000001</v>
      </c>
      <c r="C177">
        <f>B177/((3*B$16)+2*B$4)</f>
        <v>3.8769372603250266E-2</v>
      </c>
      <c r="D177">
        <f>C177*3</f>
        <v>0.1163081178097508</v>
      </c>
      <c r="E177">
        <f>D177*I$174*(2/3)</f>
        <v>0.37912963354924056</v>
      </c>
      <c r="F177" s="1" t="s">
        <v>114</v>
      </c>
      <c r="I177">
        <f>C187*I174</f>
        <v>1.7194032971136284E-2</v>
      </c>
      <c r="M177" t="s">
        <v>100</v>
      </c>
      <c r="N177">
        <v>1.0156229603974988E-3</v>
      </c>
      <c r="O177" s="25">
        <v>4.9659857993507913E-3</v>
      </c>
      <c r="P177">
        <f t="shared" si="24"/>
        <v>4.7546313046256134E-3</v>
      </c>
    </row>
    <row r="178" spans="1:16" x14ac:dyDescent="0.25">
      <c r="A178" s="1" t="s">
        <v>60</v>
      </c>
      <c r="B178" s="18">
        <v>7.7182470000000003E-2</v>
      </c>
      <c r="C178">
        <f>B178/((3*B$16)+2*B$5)</f>
        <v>5.0781615774825805E-4</v>
      </c>
      <c r="D178">
        <f>C178*3</f>
        <v>1.5234484732447743E-3</v>
      </c>
      <c r="E178">
        <f>D178*I$174*(2/3)</f>
        <v>4.9659857993507913E-3</v>
      </c>
      <c r="M178" t="s">
        <v>101</v>
      </c>
      <c r="N178">
        <v>2.7097157189704419E-2</v>
      </c>
      <c r="O178" s="25">
        <v>0.13249366424763115</v>
      </c>
      <c r="P178">
        <f t="shared" si="24"/>
        <v>0.12685513902728712</v>
      </c>
    </row>
    <row r="179" spans="1:16" x14ac:dyDescent="0.25">
      <c r="A179" s="1" t="s">
        <v>61</v>
      </c>
      <c r="B179" s="18">
        <v>1.946779</v>
      </c>
      <c r="C179">
        <f>B179/((B$16)+B$6)</f>
        <v>2.7097308056344305E-2</v>
      </c>
      <c r="D179">
        <f t="shared" ref="D179:D184" si="26">C179*1</f>
        <v>2.7097308056344305E-2</v>
      </c>
      <c r="E179">
        <f>D179*I$174*(1/1)</f>
        <v>0.13249366424763115</v>
      </c>
      <c r="M179" t="s">
        <v>102</v>
      </c>
      <c r="N179">
        <v>0</v>
      </c>
      <c r="O179" s="25">
        <v>0</v>
      </c>
      <c r="P179">
        <f t="shared" si="24"/>
        <v>0</v>
      </c>
    </row>
    <row r="180" spans="1:16" x14ac:dyDescent="0.25">
      <c r="A180" s="1" t="s">
        <v>62</v>
      </c>
      <c r="B180" s="18">
        <v>0</v>
      </c>
      <c r="C180">
        <f>B180/((B$16)+B$7)</f>
        <v>0</v>
      </c>
      <c r="D180">
        <f t="shared" si="26"/>
        <v>0</v>
      </c>
      <c r="E180">
        <f>D180*I$174*(1/1)</f>
        <v>0</v>
      </c>
      <c r="M180" t="s">
        <v>103</v>
      </c>
      <c r="N180">
        <v>2.6897063347922311E-2</v>
      </c>
      <c r="O180" s="25">
        <v>0.13151586279950411</v>
      </c>
      <c r="P180">
        <f t="shared" si="24"/>
        <v>0.1259184012012462</v>
      </c>
    </row>
    <row r="181" spans="1:16" x14ac:dyDescent="0.25">
      <c r="A181" s="1" t="s">
        <v>63</v>
      </c>
      <c r="B181" s="18">
        <v>1.0840700000000001</v>
      </c>
      <c r="C181">
        <f>B181/((B$16)+B$8)</f>
        <v>2.6897330289797541E-2</v>
      </c>
      <c r="D181">
        <f t="shared" si="26"/>
        <v>2.6897330289797541E-2</v>
      </c>
      <c r="E181">
        <f>D181*I$174*(1/1)</f>
        <v>0.13151586279950411</v>
      </c>
      <c r="M181" t="s">
        <v>104</v>
      </c>
      <c r="N181">
        <v>0.84568275276671168</v>
      </c>
      <c r="O181" s="25">
        <v>4.1350382743994611</v>
      </c>
      <c r="P181">
        <f t="shared" si="24"/>
        <v>3.9590574916825925</v>
      </c>
    </row>
    <row r="182" spans="1:16" x14ac:dyDescent="0.25">
      <c r="A182" s="1" t="s">
        <v>64</v>
      </c>
      <c r="B182" s="18">
        <v>47.423690000000001</v>
      </c>
      <c r="C182">
        <f>B182/((B$16)+B$9)</f>
        <v>0.84568878506339495</v>
      </c>
      <c r="D182">
        <f t="shared" si="26"/>
        <v>0.84568878506339495</v>
      </c>
      <c r="E182">
        <f>D182*I$174*(1/1)</f>
        <v>4.1350382743994611</v>
      </c>
      <c r="M182" t="s">
        <v>105</v>
      </c>
      <c r="N182">
        <v>4.5827566589554452E-3</v>
      </c>
      <c r="O182" s="25">
        <v>2.2407599789581876E-2</v>
      </c>
      <c r="P182">
        <f t="shared" si="24"/>
        <v>2.1454141075762063E-2</v>
      </c>
    </row>
    <row r="183" spans="1:16" x14ac:dyDescent="0.25">
      <c r="A183" s="1" t="s">
        <v>65</v>
      </c>
      <c r="B183" s="18">
        <v>0.14201720000000001</v>
      </c>
      <c r="C183">
        <f>B183/((B$16)+2*B$10)</f>
        <v>2.2913761112634927E-3</v>
      </c>
      <c r="D183">
        <f t="shared" si="26"/>
        <v>2.2913761112634927E-3</v>
      </c>
      <c r="E183">
        <f>D183*I$174*(2/1)</f>
        <v>2.2407599789581876E-2</v>
      </c>
      <c r="M183" t="s">
        <v>106</v>
      </c>
      <c r="N183">
        <v>4.4254344710441106E-3</v>
      </c>
      <c r="O183" s="25">
        <v>2.1636549055784847E-2</v>
      </c>
      <c r="P183">
        <f t="shared" si="24"/>
        <v>2.0717638427906734E-2</v>
      </c>
    </row>
    <row r="184" spans="1:16" x14ac:dyDescent="0.25">
      <c r="A184" s="1" t="s">
        <v>66</v>
      </c>
      <c r="B184" s="18">
        <v>0.2084269</v>
      </c>
      <c r="C184">
        <f>B184/((B$16)+2*B$11)</f>
        <v>2.2125293249684193E-3</v>
      </c>
      <c r="D184">
        <f t="shared" si="26"/>
        <v>2.2125293249684193E-3</v>
      </c>
      <c r="E184">
        <f>D184*I$174*(2/1)</f>
        <v>2.1636549055784847E-2</v>
      </c>
      <c r="M184" t="s">
        <v>107</v>
      </c>
      <c r="N184">
        <v>0.47384991054674303</v>
      </c>
      <c r="O184" s="25">
        <v>2.3169380845564587</v>
      </c>
      <c r="P184">
        <f t="shared" si="24"/>
        <v>2.218324817605354</v>
      </c>
    </row>
    <row r="185" spans="1:16" x14ac:dyDescent="0.25">
      <c r="A185" s="1" t="s">
        <v>67</v>
      </c>
      <c r="B185" s="18">
        <v>33.630200000000002</v>
      </c>
      <c r="C185">
        <f>B185/((5*B$16)+(2*B$12))</f>
        <v>0.23692749906652669</v>
      </c>
      <c r="D185">
        <f>C185*5</f>
        <v>1.1846374953326335</v>
      </c>
      <c r="E185">
        <f>D185*I$174*(2/5)</f>
        <v>2.3169380845564587</v>
      </c>
      <c r="M185" t="s">
        <v>68</v>
      </c>
      <c r="N185">
        <v>0</v>
      </c>
      <c r="O185" s="25">
        <v>0</v>
      </c>
      <c r="P185">
        <f t="shared" si="24"/>
        <v>0</v>
      </c>
    </row>
    <row r="186" spans="1:16" x14ac:dyDescent="0.25">
      <c r="A186" s="1" t="s">
        <v>68</v>
      </c>
      <c r="B186" s="18">
        <v>0.40828920000000002</v>
      </c>
      <c r="C186">
        <f>B186/((0)+B$13)</f>
        <v>1.2756645628944574E-2</v>
      </c>
      <c r="D186">
        <f>C186*0</f>
        <v>0</v>
      </c>
      <c r="E186">
        <f>D186*I$174*(0)</f>
        <v>0</v>
      </c>
      <c r="M186" t="s">
        <v>208</v>
      </c>
      <c r="N186">
        <f>SUM(N174:N185)</f>
        <v>1.6386882504294322</v>
      </c>
      <c r="O186" s="25">
        <f>SUM(O174:O185)</f>
        <v>8.0125222471533206</v>
      </c>
      <c r="P186">
        <f t="shared" ref="P186" si="27">SUM(P174:P185)</f>
        <v>7.6715068069793739</v>
      </c>
    </row>
    <row r="187" spans="1:16" x14ac:dyDescent="0.25">
      <c r="A187" s="1" t="s">
        <v>69</v>
      </c>
      <c r="B187" s="18">
        <v>0.1246594</v>
      </c>
      <c r="C187">
        <f>B187/((0)+$B$14)</f>
        <v>3.5164851904090264E-3</v>
      </c>
      <c r="D187">
        <v>3.5164851904090264E-3</v>
      </c>
      <c r="M187" t="s">
        <v>69</v>
      </c>
      <c r="N187">
        <v>1.7194032971136284E-2</v>
      </c>
      <c r="O187" s="25">
        <v>1.7194032971136284E-2</v>
      </c>
      <c r="P187">
        <v>1.7194032971136284E-2</v>
      </c>
    </row>
    <row r="188" spans="1:16" x14ac:dyDescent="0.25">
      <c r="A188" s="1" t="s">
        <v>70</v>
      </c>
      <c r="B188" s="18">
        <v>3.6138469999999998</v>
      </c>
      <c r="C188">
        <f>B188/((0)+$B$15)</f>
        <v>0.19022249710495839</v>
      </c>
      <c r="D188">
        <v>0.19022249710495839</v>
      </c>
      <c r="M188" t="s">
        <v>209</v>
      </c>
      <c r="N188">
        <v>0.93010256263701052</v>
      </c>
      <c r="O188" s="25">
        <v>0.93010256263701052</v>
      </c>
      <c r="P188">
        <v>0.93010256263701052</v>
      </c>
    </row>
    <row r="189" spans="1:16" x14ac:dyDescent="0.25">
      <c r="A189" s="1" t="s">
        <v>71</v>
      </c>
      <c r="B189" s="18">
        <f>(16/(2*B$15))*B188</f>
        <v>1.5217799768396671</v>
      </c>
      <c r="M189" t="s">
        <v>210</v>
      </c>
      <c r="N189">
        <f>SUM(N187:N188)</f>
        <v>0.94729659560814683</v>
      </c>
      <c r="O189" s="25">
        <f>SUM(O187:O188)</f>
        <v>0.94729659560814683</v>
      </c>
      <c r="P189">
        <v>0.94729659560814683</v>
      </c>
    </row>
    <row r="190" spans="1:16" x14ac:dyDescent="0.25">
      <c r="A190" s="1" t="s">
        <v>72</v>
      </c>
      <c r="B190" s="18">
        <f>(16/(2*B$14))*B187</f>
        <v>2.8131881523272215E-2</v>
      </c>
      <c r="M190" t="s">
        <v>211</v>
      </c>
      <c r="N190">
        <f>1-(N187+N188)</f>
        <v>5.270340439185317E-2</v>
      </c>
      <c r="O190" s="25">
        <f>1-(O187+O188)</f>
        <v>5.270340439185317E-2</v>
      </c>
      <c r="P190">
        <v>5.270340439185317E-2</v>
      </c>
    </row>
    <row r="191" spans="1:16" x14ac:dyDescent="0.25">
      <c r="A191" s="1" t="s">
        <v>73</v>
      </c>
      <c r="B191" s="18">
        <f>SUM(B175:B190)</f>
        <v>104.84830905836294</v>
      </c>
      <c r="C191">
        <f>SUM(C175:C188)</f>
        <v>1.5644901747113249</v>
      </c>
      <c r="D191">
        <f>SUM(D175:D188)</f>
        <v>2.755600432984203</v>
      </c>
    </row>
    <row r="192" spans="1:16" x14ac:dyDescent="0.25">
      <c r="C192">
        <f>(C187+C188)/2</f>
        <v>9.6869491147683714E-2</v>
      </c>
      <c r="D192">
        <f>(C187+C188)/2</f>
        <v>9.6869491147683714E-2</v>
      </c>
    </row>
    <row r="193" spans="1:22" x14ac:dyDescent="0.25">
      <c r="C193">
        <f>C191-C192</f>
        <v>1.4676206835636412</v>
      </c>
      <c r="D193">
        <f>D191-D192</f>
        <v>2.6587309418365193</v>
      </c>
    </row>
    <row r="195" spans="1:22" s="22" customFormat="1" x14ac:dyDescent="0.25">
      <c r="A195" s="23" t="s">
        <v>328</v>
      </c>
      <c r="M195" s="23" t="s">
        <v>212</v>
      </c>
      <c r="P195" s="21" t="s">
        <v>329</v>
      </c>
      <c r="U195" s="22" t="s">
        <v>330</v>
      </c>
    </row>
    <row r="196" spans="1:22" x14ac:dyDescent="0.25">
      <c r="B196" s="1" t="s">
        <v>55</v>
      </c>
      <c r="C196" s="1" t="s">
        <v>110</v>
      </c>
      <c r="D196" s="1" t="s">
        <v>56</v>
      </c>
      <c r="E196" s="26" t="s">
        <v>212</v>
      </c>
      <c r="F196" s="1" t="s">
        <v>112</v>
      </c>
      <c r="I196">
        <f>13/D215</f>
        <v>4.8557330561140857</v>
      </c>
      <c r="M196" t="s">
        <v>97</v>
      </c>
      <c r="N196">
        <v>9.6743442130473353E-2</v>
      </c>
      <c r="O196" s="25">
        <v>0.46977049399537019</v>
      </c>
      <c r="P196">
        <f>N196/$V$196</f>
        <v>0.45358807466293055</v>
      </c>
      <c r="U196">
        <v>2.559417609090322</v>
      </c>
      <c r="V196">
        <f>U196/12</f>
        <v>0.21328480075752684</v>
      </c>
    </row>
    <row r="197" spans="1:22" x14ac:dyDescent="0.25">
      <c r="A197" s="1" t="s">
        <v>57</v>
      </c>
      <c r="B197" s="18">
        <v>5.8127620000000002</v>
      </c>
      <c r="C197">
        <f>B197/((2*B$16)+B$2)</f>
        <v>9.6745535342775829E-2</v>
      </c>
      <c r="D197">
        <f>C197*2</f>
        <v>0.19349107068555166</v>
      </c>
      <c r="E197">
        <f>D197*I$196*(1/2)</f>
        <v>0.46977049399537019</v>
      </c>
      <c r="F197" s="1"/>
      <c r="M197" t="s">
        <v>98</v>
      </c>
      <c r="N197">
        <v>4.7347963709122056E-4</v>
      </c>
      <c r="O197" s="25">
        <v>2.2981641598329699E-3</v>
      </c>
      <c r="P197">
        <f t="shared" ref="P197:P207" si="28">N197/$V$196</f>
        <v>2.2199408275205535E-3</v>
      </c>
    </row>
    <row r="198" spans="1:22" x14ac:dyDescent="0.25">
      <c r="A198" s="1" t="s">
        <v>58</v>
      </c>
      <c r="B198" s="18">
        <v>3.7814830000000001E-2</v>
      </c>
      <c r="C198">
        <f>B198/((2*B$16)+B$3)</f>
        <v>4.7328881824326019E-4</v>
      </c>
      <c r="D198">
        <f>C198*2</f>
        <v>9.4657763648652038E-4</v>
      </c>
      <c r="E198">
        <f t="shared" ref="E198" si="29">D198*I$196*(1/2)</f>
        <v>2.2981641598329699E-3</v>
      </c>
      <c r="F198" s="1" t="s">
        <v>113</v>
      </c>
      <c r="I198">
        <f>C210*I196</f>
        <v>1.1078118033923747</v>
      </c>
      <c r="M198" t="s">
        <v>99</v>
      </c>
      <c r="N198">
        <v>4.3656142553571031E-2</v>
      </c>
      <c r="O198" s="25">
        <v>0.21198314831911258</v>
      </c>
      <c r="P198">
        <f t="shared" si="28"/>
        <v>0.20468473326986664</v>
      </c>
    </row>
    <row r="199" spans="1:22" x14ac:dyDescent="0.25">
      <c r="A199" s="1" t="s">
        <v>59</v>
      </c>
      <c r="B199" s="18">
        <v>2.2256179999999999</v>
      </c>
      <c r="C199">
        <f>B199/((3*B$16)+2*B$4)</f>
        <v>2.1828130363570383E-2</v>
      </c>
      <c r="D199">
        <f>C199*3</f>
        <v>6.548439109071115E-2</v>
      </c>
      <c r="E199">
        <f>D199*I$196*(2/3)</f>
        <v>0.21198314831911258</v>
      </c>
      <c r="F199" s="1" t="s">
        <v>114</v>
      </c>
      <c r="I199">
        <f>C209*I196</f>
        <v>3.0423845440877648E-2</v>
      </c>
      <c r="M199" t="s">
        <v>100</v>
      </c>
      <c r="N199">
        <v>2.8942788491904758E-4</v>
      </c>
      <c r="O199" s="25">
        <v>1.4053974934307959E-3</v>
      </c>
      <c r="P199">
        <f t="shared" si="28"/>
        <v>1.3570019236770843E-3</v>
      </c>
    </row>
    <row r="200" spans="1:22" x14ac:dyDescent="0.25">
      <c r="A200" s="1" t="s">
        <v>60</v>
      </c>
      <c r="B200" s="18">
        <v>2.1995130000000002E-2</v>
      </c>
      <c r="C200">
        <f>B200/((3*B$16)+2*B$5)</f>
        <v>1.447152754475653E-4</v>
      </c>
      <c r="D200">
        <f>C200*3</f>
        <v>4.3414582634269591E-4</v>
      </c>
      <c r="E200">
        <f>D200*I$196*(2/3)</f>
        <v>1.4053974934307959E-3</v>
      </c>
      <c r="M200" t="s">
        <v>101</v>
      </c>
      <c r="N200">
        <v>5.7470436109146997E-2</v>
      </c>
      <c r="O200" s="25">
        <v>0.27906265007026443</v>
      </c>
      <c r="P200">
        <f t="shared" si="28"/>
        <v>0.26945396908278685</v>
      </c>
    </row>
    <row r="201" spans="1:22" x14ac:dyDescent="0.25">
      <c r="A201" s="1" t="s">
        <v>61</v>
      </c>
      <c r="B201" s="18">
        <v>4.1289290000000003</v>
      </c>
      <c r="C201">
        <f>B201/((B$16)+B$6)</f>
        <v>5.7470756082623468E-2</v>
      </c>
      <c r="D201">
        <f t="shared" ref="D201:D206" si="30">C201*1</f>
        <v>5.7470756082623468E-2</v>
      </c>
      <c r="E201">
        <f>D201*I$196*(1/1)</f>
        <v>0.27906265007026443</v>
      </c>
      <c r="M201" t="s">
        <v>102</v>
      </c>
      <c r="N201">
        <v>1.6830525500031244E-3</v>
      </c>
      <c r="O201" s="25">
        <v>1.3091162281965543E-2</v>
      </c>
      <c r="P201">
        <f t="shared" si="28"/>
        <v>7.8911040262850483E-3</v>
      </c>
    </row>
    <row r="202" spans="1:22" x14ac:dyDescent="0.25">
      <c r="A202" s="1" t="s">
        <v>62</v>
      </c>
      <c r="B202" s="18">
        <v>0.19124769999999999</v>
      </c>
      <c r="C202">
        <f>B202/((B$16)+B$7)</f>
        <v>2.6960218221802443E-3</v>
      </c>
      <c r="D202">
        <f t="shared" si="30"/>
        <v>2.6960218221802443E-3</v>
      </c>
      <c r="E202">
        <f>D202*I$196*(1/1)</f>
        <v>1.3091162281965543E-2</v>
      </c>
      <c r="M202" t="s">
        <v>103</v>
      </c>
      <c r="N202">
        <v>1.2344389198201685E-2</v>
      </c>
      <c r="O202" s="25">
        <v>5.9941653576672804E-2</v>
      </c>
      <c r="P202">
        <f t="shared" si="28"/>
        <v>5.7877491290321353E-2</v>
      </c>
    </row>
    <row r="203" spans="1:22" x14ac:dyDescent="0.25">
      <c r="A203" s="1" t="s">
        <v>63</v>
      </c>
      <c r="B203" s="18">
        <v>0.49753320000000001</v>
      </c>
      <c r="C203">
        <f>B203/((B$16)+B$8)</f>
        <v>1.2344511710996427E-2</v>
      </c>
      <c r="D203">
        <f t="shared" si="30"/>
        <v>1.2344511710996427E-2</v>
      </c>
      <c r="E203">
        <f>D203*I$196*(1/1)</f>
        <v>5.9941653576672804E-2</v>
      </c>
      <c r="M203" t="s">
        <v>104</v>
      </c>
      <c r="N203">
        <v>0.90321858716702264</v>
      </c>
      <c r="O203" s="25">
        <v>4.3858196346476594</v>
      </c>
      <c r="P203">
        <f t="shared" si="28"/>
        <v>4.2348005294284805</v>
      </c>
    </row>
    <row r="204" spans="1:22" x14ac:dyDescent="0.25">
      <c r="A204" s="1" t="s">
        <v>64</v>
      </c>
      <c r="B204" s="18">
        <v>50.650149999999996</v>
      </c>
      <c r="C204">
        <f>B204/((B$16)+B$9)</f>
        <v>0.90322502986964337</v>
      </c>
      <c r="D204">
        <f t="shared" si="30"/>
        <v>0.90322502986964337</v>
      </c>
      <c r="E204">
        <f>D204*I$196*(1/1)</f>
        <v>4.3858196346476594</v>
      </c>
      <c r="M204" t="s">
        <v>105</v>
      </c>
      <c r="N204">
        <v>3.2549798366993694E-3</v>
      </c>
      <c r="O204" s="25">
        <v>1.5805297889399099E-2</v>
      </c>
      <c r="P204">
        <f t="shared" si="28"/>
        <v>1.5261189851028336E-2</v>
      </c>
    </row>
    <row r="205" spans="1:22" x14ac:dyDescent="0.25">
      <c r="A205" s="1" t="s">
        <v>65</v>
      </c>
      <c r="B205" s="18">
        <v>0.1008701</v>
      </c>
      <c r="C205">
        <f>B205/((B$16)+2*B$10)</f>
        <v>1.6274883428257958E-3</v>
      </c>
      <c r="D205">
        <f t="shared" si="30"/>
        <v>1.6274883428257958E-3</v>
      </c>
      <c r="E205">
        <f>D205*I$196*(2/1)</f>
        <v>1.5805297889399099E-2</v>
      </c>
      <c r="M205" t="s">
        <v>106</v>
      </c>
      <c r="N205">
        <v>2.2320675195074053E-3</v>
      </c>
      <c r="O205" s="25">
        <v>1.0837403615115912E-2</v>
      </c>
      <c r="P205">
        <f t="shared" si="28"/>
        <v>1.0465197292914157E-2</v>
      </c>
    </row>
    <row r="206" spans="1:22" x14ac:dyDescent="0.25">
      <c r="A206" s="1" t="s">
        <v>66</v>
      </c>
      <c r="B206" s="18">
        <v>0.1051248</v>
      </c>
      <c r="C206">
        <f>B206/((B$16)+2*B$11)</f>
        <v>1.1159389828349418E-3</v>
      </c>
      <c r="D206">
        <f t="shared" si="30"/>
        <v>1.1159389828349418E-3</v>
      </c>
      <c r="E206">
        <f>D206*I$196*(2/1)</f>
        <v>1.0837403615115912E-2</v>
      </c>
      <c r="M206" t="s">
        <v>107</v>
      </c>
      <c r="N206">
        <v>0.52847688580082175</v>
      </c>
      <c r="O206" s="25">
        <v>2.5661702356901319</v>
      </c>
      <c r="P206">
        <f t="shared" si="28"/>
        <v>2.4777990926865039</v>
      </c>
    </row>
    <row r="207" spans="1:22" x14ac:dyDescent="0.25">
      <c r="A207" s="1" t="s">
        <v>67</v>
      </c>
      <c r="B207" s="18">
        <v>37.507199999999997</v>
      </c>
      <c r="C207">
        <f>B207/((5*B$16)+(2*B$12))</f>
        <v>0.26424127995040259</v>
      </c>
      <c r="D207">
        <f>C207*5</f>
        <v>1.3212063997520129</v>
      </c>
      <c r="E207">
        <f>D207*I$196*(2/5)</f>
        <v>2.5661702356901319</v>
      </c>
      <c r="M207" t="s">
        <v>68</v>
      </c>
      <c r="N207">
        <v>0</v>
      </c>
      <c r="O207" s="25">
        <v>0</v>
      </c>
      <c r="P207">
        <f t="shared" si="28"/>
        <v>0</v>
      </c>
    </row>
    <row r="208" spans="1:22" x14ac:dyDescent="0.25">
      <c r="A208" s="1" t="s">
        <v>68</v>
      </c>
      <c r="B208" s="18">
        <v>0.21582979999999999</v>
      </c>
      <c r="C208">
        <f>B208/((0)+B$13)</f>
        <v>6.7434168593388738E-3</v>
      </c>
      <c r="D208">
        <f>C208*0</f>
        <v>0</v>
      </c>
      <c r="E208">
        <f>D208*I$196*(0)</f>
        <v>0</v>
      </c>
      <c r="M208" t="s">
        <v>208</v>
      </c>
      <c r="N208">
        <f>SUM(N196:N207)</f>
        <v>1.6498428903874576</v>
      </c>
      <c r="O208" s="25">
        <f>SUM(O196:O207)</f>
        <v>8.0161852417389561</v>
      </c>
      <c r="P208">
        <f t="shared" ref="P208" si="31">SUM(P196:P207)</f>
        <v>7.7353983243423148</v>
      </c>
    </row>
    <row r="209" spans="1:16" x14ac:dyDescent="0.25">
      <c r="A209" s="1" t="s">
        <v>69</v>
      </c>
      <c r="B209" s="18">
        <v>0.2221138</v>
      </c>
      <c r="C209">
        <f>B209/((0)+$B$14)</f>
        <v>6.2655514809590966E-3</v>
      </c>
      <c r="D209">
        <v>6.2655514809590966E-3</v>
      </c>
      <c r="M209" t="s">
        <v>69</v>
      </c>
      <c r="N209">
        <v>3.0423845440877648E-2</v>
      </c>
      <c r="O209" s="25">
        <v>3.0423845440877648E-2</v>
      </c>
      <c r="P209">
        <v>3.0423845440877648E-2</v>
      </c>
    </row>
    <row r="210" spans="1:16" x14ac:dyDescent="0.25">
      <c r="A210" s="1" t="s">
        <v>70</v>
      </c>
      <c r="B210" s="18">
        <v>4.334301</v>
      </c>
      <c r="C210">
        <f>B210/((0)+$B$15)</f>
        <v>0.2281451205390041</v>
      </c>
      <c r="D210">
        <v>0.2281451205390041</v>
      </c>
      <c r="M210" t="s">
        <v>209</v>
      </c>
      <c r="N210">
        <v>1.1078118033923747</v>
      </c>
      <c r="O210" s="25">
        <v>1.1078118033923747</v>
      </c>
      <c r="P210">
        <v>1.1078118033923747</v>
      </c>
    </row>
    <row r="211" spans="1:16" x14ac:dyDescent="0.25">
      <c r="A211" s="1" t="s">
        <v>71</v>
      </c>
      <c r="B211" s="18">
        <f>(16/(2*B$15))*B210</f>
        <v>1.8251609643120328</v>
      </c>
      <c r="M211" t="s">
        <v>210</v>
      </c>
      <c r="N211">
        <f>SUM(N209:N210)</f>
        <v>1.1382356488332523</v>
      </c>
      <c r="O211" s="25">
        <f>SUM(O209:O210)</f>
        <v>1.1382356488332523</v>
      </c>
      <c r="P211">
        <v>1.1382356488332523</v>
      </c>
    </row>
    <row r="212" spans="1:16" x14ac:dyDescent="0.25">
      <c r="A212" s="1" t="s">
        <v>72</v>
      </c>
      <c r="B212" s="18">
        <f>(16/(2*B$14))*B209</f>
        <v>5.0124411847672773E-2</v>
      </c>
      <c r="M212" t="s">
        <v>211</v>
      </c>
      <c r="N212">
        <v>0</v>
      </c>
      <c r="O212" s="25">
        <v>0</v>
      </c>
      <c r="P212">
        <v>0</v>
      </c>
    </row>
    <row r="213" spans="1:16" x14ac:dyDescent="0.25">
      <c r="A213" s="1" t="s">
        <v>73</v>
      </c>
      <c r="B213" s="18">
        <f>SUM(B197:B212)</f>
        <v>107.9267747361597</v>
      </c>
      <c r="C213">
        <f>SUM(C197:C210)</f>
        <v>1.603066785440846</v>
      </c>
      <c r="D213">
        <f>SUM(D197:D210)</f>
        <v>2.7944530038221727</v>
      </c>
    </row>
    <row r="214" spans="1:16" x14ac:dyDescent="0.25">
      <c r="C214">
        <f>(C209+C210)/2</f>
        <v>0.11720533600998159</v>
      </c>
      <c r="D214">
        <f>(C209+C210)/2</f>
        <v>0.11720533600998159</v>
      </c>
    </row>
    <row r="215" spans="1:16" x14ac:dyDescent="0.25">
      <c r="C215">
        <f>C213-C214</f>
        <v>1.4858614494308644</v>
      </c>
      <c r="D215">
        <f>D213-D214</f>
        <v>2.6772476678121913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workbookViewId="0">
      <pane ySplit="1" topLeftCell="A2" activePane="bottomLeft" state="frozen"/>
      <selection pane="bottomLeft" activeCell="B124" sqref="B124:O124"/>
    </sheetView>
  </sheetViews>
  <sheetFormatPr defaultRowHeight="15" x14ac:dyDescent="0.25"/>
  <cols>
    <col min="1" max="1" width="22.42578125" bestFit="1" customWidth="1"/>
    <col min="2" max="2" width="11" bestFit="1" customWidth="1"/>
    <col min="3" max="3" width="12" bestFit="1" customWidth="1"/>
    <col min="4" max="4" width="11" bestFit="1" customWidth="1"/>
    <col min="5" max="5" width="12.7109375" bestFit="1" customWidth="1"/>
    <col min="6" max="6" width="10" bestFit="1" customWidth="1"/>
    <col min="7" max="8" width="11.7109375" bestFit="1" customWidth="1"/>
    <col min="9" max="9" width="9" bestFit="1" customWidth="1"/>
    <col min="10" max="10" width="10" bestFit="1" customWidth="1"/>
    <col min="11" max="11" width="12" bestFit="1" customWidth="1"/>
    <col min="12" max="12" width="9" bestFit="1" customWidth="1"/>
    <col min="13" max="13" width="11" bestFit="1" customWidth="1"/>
    <col min="14" max="14" width="9" bestFit="1" customWidth="1"/>
    <col min="15" max="15" width="10" bestFit="1" customWidth="1"/>
    <col min="16" max="18" width="12" bestFit="1" customWidth="1"/>
    <col min="20" max="20" width="21.7109375" bestFit="1" customWidth="1"/>
  </cols>
  <sheetData>
    <row r="1" spans="1:20" x14ac:dyDescent="0.25">
      <c r="A1" t="s">
        <v>74</v>
      </c>
      <c r="B1" s="1" t="s">
        <v>57</v>
      </c>
      <c r="C1" s="1" t="s">
        <v>58</v>
      </c>
      <c r="D1" s="1" t="s">
        <v>59</v>
      </c>
      <c r="E1" s="1" t="s">
        <v>60</v>
      </c>
      <c r="F1" s="1" t="s">
        <v>61</v>
      </c>
      <c r="G1" s="1" t="s">
        <v>62</v>
      </c>
      <c r="H1" s="1" t="s">
        <v>63</v>
      </c>
      <c r="I1" s="1" t="s">
        <v>64</v>
      </c>
      <c r="J1" s="1" t="s">
        <v>65</v>
      </c>
      <c r="K1" s="1" t="s">
        <v>66</v>
      </c>
      <c r="L1" s="1" t="s">
        <v>67</v>
      </c>
      <c r="M1" s="1" t="s">
        <v>68</v>
      </c>
      <c r="N1" s="1" t="s">
        <v>69</v>
      </c>
      <c r="O1" s="1" t="s">
        <v>70</v>
      </c>
      <c r="P1" s="1" t="s">
        <v>71</v>
      </c>
      <c r="Q1" s="1" t="s">
        <v>72</v>
      </c>
      <c r="R1" s="1" t="s">
        <v>73</v>
      </c>
      <c r="T1" s="1"/>
    </row>
    <row r="2" spans="1:20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x14ac:dyDescent="0.25">
      <c r="A3" s="1" t="s">
        <v>81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0" x14ac:dyDescent="0.25">
      <c r="A4" t="s">
        <v>21</v>
      </c>
      <c r="B4">
        <v>0</v>
      </c>
      <c r="C4">
        <v>0</v>
      </c>
      <c r="D4">
        <v>0.11723459999999999</v>
      </c>
      <c r="E4">
        <v>0</v>
      </c>
      <c r="F4">
        <v>0.39967599999999998</v>
      </c>
      <c r="G4">
        <v>0</v>
      </c>
      <c r="H4">
        <v>4.7088850000000002E-2</v>
      </c>
      <c r="I4">
        <v>54.049469999999999</v>
      </c>
      <c r="J4">
        <v>0.2111064</v>
      </c>
      <c r="K4">
        <v>3.1918219999999997E-2</v>
      </c>
      <c r="L4">
        <v>40.488289999999999</v>
      </c>
      <c r="M4">
        <v>7.6295409999999994E-2</v>
      </c>
      <c r="N4">
        <v>4.7469830000000002</v>
      </c>
      <c r="O4">
        <v>0.53419000000000005</v>
      </c>
      <c r="P4">
        <f>(16/(2*B$142))*O4</f>
        <v>0.22494578376671232</v>
      </c>
      <c r="Q4">
        <f>(16/(2*B$141))*N4</f>
        <v>1.0712514527503525</v>
      </c>
      <c r="R4">
        <f>SUM(B4:Q4)</f>
        <v>101.99844971651706</v>
      </c>
    </row>
    <row r="5" spans="1:20" x14ac:dyDescent="0.25">
      <c r="A5" t="s">
        <v>22</v>
      </c>
      <c r="B5">
        <v>0</v>
      </c>
      <c r="C5">
        <v>2.304175E-2</v>
      </c>
      <c r="D5">
        <v>9.4822020000000007E-2</v>
      </c>
      <c r="E5">
        <v>7.5396519999999995E-2</v>
      </c>
      <c r="F5">
        <v>0.64779019999999998</v>
      </c>
      <c r="G5">
        <v>0</v>
      </c>
      <c r="H5">
        <v>6.180488E-2</v>
      </c>
      <c r="I5">
        <v>54.118009999999998</v>
      </c>
      <c r="J5">
        <v>0.2403006</v>
      </c>
      <c r="K5">
        <v>6.811188E-2</v>
      </c>
      <c r="L5">
        <v>40.513739999999999</v>
      </c>
      <c r="M5">
        <v>6.4946459999999998E-2</v>
      </c>
      <c r="N5">
        <v>4.0262079999999996</v>
      </c>
      <c r="O5">
        <v>0.3451207</v>
      </c>
      <c r="P5">
        <f t="shared" ref="P5:P66" si="0">(16/(2*B$142))*O5</f>
        <v>0.14532927676597537</v>
      </c>
      <c r="Q5">
        <f t="shared" ref="Q5:Q66" si="1">(16/(2*B$141))*N5</f>
        <v>0.90859418899858935</v>
      </c>
      <c r="R5">
        <f t="shared" ref="R5:R70" si="2">SUM(B5:Q5)</f>
        <v>101.33321647576456</v>
      </c>
    </row>
    <row r="6" spans="1:20" x14ac:dyDescent="0.25">
      <c r="A6" t="s">
        <v>23</v>
      </c>
      <c r="B6">
        <v>0</v>
      </c>
      <c r="C6">
        <v>0</v>
      </c>
      <c r="D6">
        <v>9.8912E-2</v>
      </c>
      <c r="E6">
        <v>8.6067839999999993E-3</v>
      </c>
      <c r="F6">
        <v>0.51862109999999995</v>
      </c>
      <c r="G6">
        <v>0</v>
      </c>
      <c r="H6">
        <v>9.0816850000000005E-2</v>
      </c>
      <c r="I6">
        <v>53.666440000000001</v>
      </c>
      <c r="J6">
        <v>0.18619459999999999</v>
      </c>
      <c r="K6">
        <v>6.0893219999999998E-2</v>
      </c>
      <c r="L6">
        <v>40.024990000000003</v>
      </c>
      <c r="M6">
        <v>0.13658999999999999</v>
      </c>
      <c r="N6">
        <v>4.8425719999999997</v>
      </c>
      <c r="O6">
        <v>0.65263559999999998</v>
      </c>
      <c r="P6">
        <f t="shared" si="0"/>
        <v>0.27482286556479629</v>
      </c>
      <c r="Q6">
        <f t="shared" si="1"/>
        <v>1.092823018335684</v>
      </c>
      <c r="R6">
        <f t="shared" si="2"/>
        <v>101.65491803790047</v>
      </c>
    </row>
    <row r="7" spans="1:20" x14ac:dyDescent="0.25">
      <c r="A7" t="s">
        <v>24</v>
      </c>
      <c r="B7">
        <v>0</v>
      </c>
      <c r="C7">
        <v>6.1829270000000004E-3</v>
      </c>
      <c r="D7">
        <v>0.1638202</v>
      </c>
      <c r="E7">
        <v>0.1180049</v>
      </c>
      <c r="F7">
        <v>0.45689020000000002</v>
      </c>
      <c r="G7">
        <v>0</v>
      </c>
      <c r="H7">
        <v>0</v>
      </c>
      <c r="I7">
        <v>53.15081</v>
      </c>
      <c r="J7">
        <v>0.1786121</v>
      </c>
      <c r="K7">
        <v>0.10247970000000001</v>
      </c>
      <c r="L7">
        <v>39.74438</v>
      </c>
      <c r="M7">
        <v>6.7380770000000006E-2</v>
      </c>
      <c r="N7">
        <v>5.1832079999999996</v>
      </c>
      <c r="O7">
        <v>0.67724479999999998</v>
      </c>
      <c r="P7">
        <f t="shared" si="0"/>
        <v>0.2851857248131382</v>
      </c>
      <c r="Q7">
        <f t="shared" si="1"/>
        <v>1.1696943300423128</v>
      </c>
      <c r="R7">
        <f t="shared" si="2"/>
        <v>101.30389365185545</v>
      </c>
    </row>
    <row r="8" spans="1:20" x14ac:dyDescent="0.25">
      <c r="A8" t="s">
        <v>25</v>
      </c>
      <c r="B8">
        <v>0</v>
      </c>
      <c r="C8">
        <v>9.0149309999999996E-2</v>
      </c>
      <c r="D8">
        <v>0.31684770000000001</v>
      </c>
      <c r="E8">
        <v>0.10802059999999999</v>
      </c>
      <c r="F8">
        <v>1.702226</v>
      </c>
      <c r="G8">
        <v>3.5851800000000003E-2</v>
      </c>
      <c r="H8">
        <v>1.0442659999999999</v>
      </c>
      <c r="I8">
        <v>49.369329999999998</v>
      </c>
      <c r="J8">
        <v>0.1612711</v>
      </c>
      <c r="K8">
        <v>5.4022229999999997E-2</v>
      </c>
      <c r="L8">
        <v>35.563870000000001</v>
      </c>
      <c r="M8">
        <v>0.112386</v>
      </c>
      <c r="N8">
        <v>4.7338769999999997</v>
      </c>
      <c r="O8">
        <v>0.3281792</v>
      </c>
      <c r="P8">
        <f t="shared" si="0"/>
        <v>0.1381952626592273</v>
      </c>
      <c r="Q8">
        <f t="shared" si="1"/>
        <v>1.0682938222849081</v>
      </c>
      <c r="R8">
        <f t="shared" si="2"/>
        <v>94.826786024944141</v>
      </c>
    </row>
    <row r="9" spans="1:20" x14ac:dyDescent="0.25">
      <c r="A9" t="s">
        <v>26</v>
      </c>
      <c r="B9">
        <v>0</v>
      </c>
      <c r="C9">
        <v>0.1087876</v>
      </c>
      <c r="D9">
        <v>0.25343549999999998</v>
      </c>
      <c r="E9">
        <v>4.844789E-2</v>
      </c>
      <c r="F9">
        <v>1.2798130000000001</v>
      </c>
      <c r="G9">
        <v>0</v>
      </c>
      <c r="H9">
        <v>0.82400689999999999</v>
      </c>
      <c r="I9">
        <v>51.616349999999997</v>
      </c>
      <c r="J9">
        <v>0.15046960000000001</v>
      </c>
      <c r="K9">
        <v>4.3408929999999998E-2</v>
      </c>
      <c r="L9">
        <v>36.851349999999996</v>
      </c>
      <c r="M9">
        <v>6.3620640000000006E-2</v>
      </c>
      <c r="N9">
        <v>4.0267600000000003</v>
      </c>
      <c r="O9">
        <v>0.51569860000000001</v>
      </c>
      <c r="P9">
        <f t="shared" si="0"/>
        <v>0.21715911148541953</v>
      </c>
      <c r="Q9">
        <f t="shared" si="1"/>
        <v>0.90871875881523267</v>
      </c>
      <c r="R9">
        <f t="shared" si="2"/>
        <v>96.908026530300617</v>
      </c>
    </row>
    <row r="10" spans="1:20" x14ac:dyDescent="0.25">
      <c r="A10" t="s">
        <v>27</v>
      </c>
      <c r="B10">
        <v>0</v>
      </c>
      <c r="C10">
        <v>0.13529630000000001</v>
      </c>
      <c r="D10">
        <v>0.24524950000000001</v>
      </c>
      <c r="E10">
        <v>7.9666420000000002E-2</v>
      </c>
      <c r="F10">
        <v>1.281434</v>
      </c>
      <c r="G10">
        <v>0</v>
      </c>
      <c r="H10">
        <v>0.54984670000000002</v>
      </c>
      <c r="I10">
        <v>52.39875</v>
      </c>
      <c r="J10">
        <v>0.1600491</v>
      </c>
      <c r="K10">
        <v>7.1266380000000004E-2</v>
      </c>
      <c r="L10">
        <v>38.91957</v>
      </c>
      <c r="M10">
        <v>6.8203860000000005E-2</v>
      </c>
      <c r="N10">
        <v>4.125686</v>
      </c>
      <c r="O10">
        <v>0.68977069999999996</v>
      </c>
      <c r="P10">
        <f t="shared" si="0"/>
        <v>0.29046034319402042</v>
      </c>
      <c r="Q10">
        <f t="shared" si="1"/>
        <v>0.93104338504936524</v>
      </c>
      <c r="R10">
        <f t="shared" si="2"/>
        <v>99.946292688243389</v>
      </c>
    </row>
    <row r="11" spans="1:20" x14ac:dyDescent="0.25">
      <c r="A11" t="s">
        <v>28</v>
      </c>
      <c r="B11">
        <v>0</v>
      </c>
      <c r="C11">
        <v>3.2085250000000003E-2</v>
      </c>
      <c r="D11">
        <v>0.13777200000000001</v>
      </c>
      <c r="E11">
        <v>0</v>
      </c>
      <c r="F11">
        <v>0.94613930000000002</v>
      </c>
      <c r="G11">
        <v>0</v>
      </c>
      <c r="H11">
        <v>0.1635298</v>
      </c>
      <c r="I11">
        <v>52.811259999999997</v>
      </c>
      <c r="J11">
        <v>0.2074231</v>
      </c>
      <c r="K11">
        <v>3.5396259999999999E-2</v>
      </c>
      <c r="L11">
        <v>39.32253</v>
      </c>
      <c r="M11">
        <v>0.1241206</v>
      </c>
      <c r="N11">
        <v>5.1371520000000004</v>
      </c>
      <c r="O11">
        <v>0.64967200000000003</v>
      </c>
      <c r="P11">
        <f t="shared" si="0"/>
        <v>0.27357490262132855</v>
      </c>
      <c r="Q11">
        <f t="shared" si="1"/>
        <v>1.159300874471086</v>
      </c>
      <c r="R11">
        <f t="shared" si="2"/>
        <v>100.99995608709241</v>
      </c>
    </row>
    <row r="12" spans="1:20" x14ac:dyDescent="0.25">
      <c r="A12" t="s">
        <v>29</v>
      </c>
      <c r="B12">
        <v>0</v>
      </c>
      <c r="C12">
        <v>0.12651319999999999</v>
      </c>
      <c r="D12">
        <v>0.40533950000000002</v>
      </c>
      <c r="E12">
        <v>7.7615879999999998E-2</v>
      </c>
      <c r="F12">
        <v>2.2276159999999998</v>
      </c>
      <c r="G12">
        <v>0</v>
      </c>
      <c r="H12">
        <v>1.149232</v>
      </c>
      <c r="I12">
        <v>49.29609</v>
      </c>
      <c r="J12">
        <v>0.1588022</v>
      </c>
      <c r="K12">
        <v>3.7516630000000001E-3</v>
      </c>
      <c r="L12">
        <v>36.968530000000001</v>
      </c>
      <c r="M12">
        <v>0.13928170000000001</v>
      </c>
      <c r="N12">
        <v>4.1764900000000003</v>
      </c>
      <c r="O12">
        <v>0.55171239999999999</v>
      </c>
      <c r="P12">
        <f t="shared" si="0"/>
        <v>0.23232441309611537</v>
      </c>
      <c r="Q12">
        <f t="shared" si="1"/>
        <v>0.94250832157968967</v>
      </c>
      <c r="R12">
        <f t="shared" si="2"/>
        <v>96.455807277675802</v>
      </c>
    </row>
    <row r="13" spans="1:20" x14ac:dyDescent="0.25">
      <c r="A13" t="s">
        <v>30</v>
      </c>
      <c r="B13">
        <v>0</v>
      </c>
      <c r="C13">
        <v>0.32036520000000002</v>
      </c>
      <c r="D13">
        <v>0.74805520000000003</v>
      </c>
      <c r="E13">
        <v>0.1153468</v>
      </c>
      <c r="F13">
        <v>5.238264</v>
      </c>
      <c r="G13">
        <v>0</v>
      </c>
      <c r="H13">
        <v>2.0017529999999999</v>
      </c>
      <c r="I13">
        <v>45.080509999999997</v>
      </c>
      <c r="J13">
        <v>0.20443140000000001</v>
      </c>
      <c r="K13">
        <v>2.1765630000000001E-2</v>
      </c>
      <c r="L13">
        <v>34.308950000000003</v>
      </c>
      <c r="M13">
        <v>4.5234610000000001E-2</v>
      </c>
      <c r="N13">
        <v>4.3411309999999999</v>
      </c>
      <c r="O13">
        <v>0.58023210000000003</v>
      </c>
      <c r="P13">
        <f t="shared" si="0"/>
        <v>0.24433397199705231</v>
      </c>
      <c r="Q13">
        <f t="shared" si="1"/>
        <v>0.97966284908321566</v>
      </c>
      <c r="R13">
        <f t="shared" si="2"/>
        <v>94.230035761080259</v>
      </c>
    </row>
    <row r="14" spans="1:20" x14ac:dyDescent="0.25">
      <c r="A14" t="s">
        <v>31</v>
      </c>
      <c r="B14">
        <v>0</v>
      </c>
      <c r="C14">
        <v>9.8944909999999997E-2</v>
      </c>
      <c r="D14">
        <v>0.1721519</v>
      </c>
      <c r="E14">
        <v>0.1232647</v>
      </c>
      <c r="F14">
        <v>1.663894</v>
      </c>
      <c r="G14">
        <v>0</v>
      </c>
      <c r="H14">
        <v>0.30034240000000001</v>
      </c>
      <c r="I14">
        <v>51.655880000000003</v>
      </c>
      <c r="J14">
        <v>0.24597659999999999</v>
      </c>
      <c r="K14">
        <v>4.7497659999999997E-2</v>
      </c>
      <c r="L14">
        <v>38.133600000000001</v>
      </c>
      <c r="M14">
        <v>8.5005230000000001E-2</v>
      </c>
      <c r="N14">
        <v>4.9205240000000003</v>
      </c>
      <c r="O14">
        <v>0.51754529999999999</v>
      </c>
      <c r="P14">
        <f t="shared" si="0"/>
        <v>0.21793675123697229</v>
      </c>
      <c r="Q14">
        <f t="shared" si="1"/>
        <v>1.110414442877292</v>
      </c>
      <c r="R14">
        <f t="shared" si="2"/>
        <v>99.292977894114244</v>
      </c>
    </row>
    <row r="17" spans="1:18" x14ac:dyDescent="0.25">
      <c r="A17" s="1"/>
    </row>
    <row r="19" spans="1:18" x14ac:dyDescent="0.25">
      <c r="A19" s="1" t="s">
        <v>75</v>
      </c>
      <c r="B19">
        <v>0</v>
      </c>
      <c r="C19">
        <v>0</v>
      </c>
      <c r="D19">
        <v>0.29575960000000001</v>
      </c>
      <c r="E19">
        <v>2.8635130000000002E-2</v>
      </c>
      <c r="F19">
        <v>0.72527459999999999</v>
      </c>
      <c r="G19">
        <v>0</v>
      </c>
      <c r="H19">
        <v>4.2788050000000001E-2</v>
      </c>
      <c r="I19">
        <v>52.497889999999998</v>
      </c>
      <c r="J19">
        <v>0.16410269999999999</v>
      </c>
      <c r="K19">
        <v>2.2486679999999998E-2</v>
      </c>
      <c r="L19">
        <v>38.826140000000002</v>
      </c>
      <c r="M19">
        <v>0.28435460000000001</v>
      </c>
      <c r="N19">
        <v>4.4747490000000001</v>
      </c>
      <c r="O19">
        <v>0.61622060000000001</v>
      </c>
      <c r="P19">
        <f t="shared" si="0"/>
        <v>0.25948861985472155</v>
      </c>
      <c r="Q19">
        <f t="shared" si="1"/>
        <v>1.0098164174894217</v>
      </c>
      <c r="R19">
        <f t="shared" si="2"/>
        <v>99.247705997344141</v>
      </c>
    </row>
    <row r="20" spans="1:18" x14ac:dyDescent="0.25">
      <c r="A20" t="s">
        <v>21</v>
      </c>
      <c r="B20">
        <v>0</v>
      </c>
      <c r="C20">
        <v>0</v>
      </c>
      <c r="D20">
        <v>8.9886859999999999E-2</v>
      </c>
      <c r="E20">
        <v>1.718954E-3</v>
      </c>
      <c r="F20">
        <v>0.56751750000000001</v>
      </c>
      <c r="G20">
        <v>0</v>
      </c>
      <c r="H20">
        <v>0.14221900000000001</v>
      </c>
      <c r="I20">
        <v>53.501730000000002</v>
      </c>
      <c r="J20">
        <v>0.2269524</v>
      </c>
      <c r="K20">
        <v>2.7078870000000001E-2</v>
      </c>
      <c r="L20">
        <v>40.225619999999999</v>
      </c>
      <c r="M20">
        <v>0.17600950000000001</v>
      </c>
      <c r="N20">
        <v>4.6746230000000004</v>
      </c>
      <c r="O20">
        <v>0.25180439999999998</v>
      </c>
      <c r="P20">
        <f t="shared" si="0"/>
        <v>0.10603406674386777</v>
      </c>
      <c r="Q20">
        <f t="shared" si="1"/>
        <v>1.0549219746121297</v>
      </c>
      <c r="R20">
        <f t="shared" si="2"/>
        <v>101.046116525356</v>
      </c>
    </row>
    <row r="21" spans="1:18" x14ac:dyDescent="0.25">
      <c r="A21" t="s">
        <v>22</v>
      </c>
      <c r="B21">
        <v>0</v>
      </c>
      <c r="C21">
        <v>0</v>
      </c>
      <c r="D21">
        <v>0.123192</v>
      </c>
      <c r="E21">
        <v>0</v>
      </c>
      <c r="F21">
        <v>0.59212540000000002</v>
      </c>
      <c r="G21">
        <v>0</v>
      </c>
      <c r="H21">
        <v>0.26999990000000001</v>
      </c>
      <c r="I21">
        <v>52.635620000000003</v>
      </c>
      <c r="J21">
        <v>0.2123148</v>
      </c>
      <c r="K21">
        <v>3.278669E-2</v>
      </c>
      <c r="L21">
        <v>38.881340000000002</v>
      </c>
      <c r="M21">
        <v>0.20391999999999999</v>
      </c>
      <c r="N21">
        <v>5.4635150000000001</v>
      </c>
      <c r="O21">
        <v>0.53677949999999996</v>
      </c>
      <c r="P21">
        <f t="shared" si="0"/>
        <v>0.22603621433835139</v>
      </c>
      <c r="Q21">
        <f t="shared" si="1"/>
        <v>1.2329511988716502</v>
      </c>
      <c r="R21">
        <f t="shared" si="2"/>
        <v>100.41058070320999</v>
      </c>
    </row>
    <row r="22" spans="1:18" x14ac:dyDescent="0.25">
      <c r="A22" t="s">
        <v>23</v>
      </c>
      <c r="B22">
        <v>0</v>
      </c>
      <c r="C22">
        <v>6.2464319999999997E-3</v>
      </c>
      <c r="D22">
        <v>0.12188060000000001</v>
      </c>
      <c r="E22">
        <v>3.6408889999999999E-2</v>
      </c>
      <c r="F22">
        <v>0.53088120000000005</v>
      </c>
      <c r="G22">
        <v>0</v>
      </c>
      <c r="H22">
        <v>7.2108699999999998E-2</v>
      </c>
      <c r="I22">
        <v>53.011420000000001</v>
      </c>
      <c r="J22">
        <v>0.2148408</v>
      </c>
      <c r="K22">
        <v>1.237328E-2</v>
      </c>
      <c r="L22">
        <v>39.57638</v>
      </c>
      <c r="M22">
        <v>0.111815</v>
      </c>
      <c r="N22">
        <v>5.2964019999999996</v>
      </c>
      <c r="O22">
        <v>0.77191639999999995</v>
      </c>
      <c r="P22">
        <f t="shared" si="0"/>
        <v>0.32505164754184646</v>
      </c>
      <c r="Q22">
        <f t="shared" si="1"/>
        <v>1.195238815232722</v>
      </c>
      <c r="R22">
        <f t="shared" si="2"/>
        <v>101.28296376477458</v>
      </c>
    </row>
    <row r="23" spans="1:18" x14ac:dyDescent="0.25">
      <c r="A23" t="s">
        <v>24</v>
      </c>
    </row>
    <row r="25" spans="1:18" x14ac:dyDescent="0.25">
      <c r="A25" s="1" t="s">
        <v>76</v>
      </c>
      <c r="B25">
        <v>0</v>
      </c>
      <c r="C25">
        <v>0</v>
      </c>
      <c r="D25">
        <v>0.1267993</v>
      </c>
      <c r="E25">
        <v>5.2895409999999997E-2</v>
      </c>
      <c r="F25">
        <v>0.48943160000000002</v>
      </c>
      <c r="G25">
        <v>0</v>
      </c>
      <c r="H25">
        <v>4.5106529999999999E-2</v>
      </c>
      <c r="I25">
        <v>52.785220000000002</v>
      </c>
      <c r="J25">
        <v>0.1737223</v>
      </c>
      <c r="K25">
        <v>1.361269E-2</v>
      </c>
      <c r="L25">
        <v>38.605519999999999</v>
      </c>
      <c r="M25">
        <v>0.1203574</v>
      </c>
      <c r="N25">
        <v>4.8864609999999997</v>
      </c>
      <c r="O25">
        <v>0.63583789999999996</v>
      </c>
      <c r="P25">
        <f t="shared" si="0"/>
        <v>0.26774940520054741</v>
      </c>
      <c r="Q25">
        <f t="shared" si="1"/>
        <v>1.1027274471086035</v>
      </c>
      <c r="R25">
        <f t="shared" si="2"/>
        <v>99.30544098230915</v>
      </c>
    </row>
    <row r="26" spans="1:18" x14ac:dyDescent="0.25">
      <c r="A26" t="s">
        <v>21</v>
      </c>
      <c r="B26">
        <v>0</v>
      </c>
      <c r="C26">
        <v>3.1125980000000001E-2</v>
      </c>
      <c r="D26">
        <v>8.8335689999999994E-2</v>
      </c>
      <c r="E26">
        <v>0</v>
      </c>
      <c r="F26">
        <v>0.52439150000000001</v>
      </c>
      <c r="G26">
        <v>0</v>
      </c>
      <c r="H26">
        <v>6.2571879999999996E-2</v>
      </c>
      <c r="I26">
        <v>53.369390000000003</v>
      </c>
      <c r="J26">
        <v>0.18345729999999999</v>
      </c>
      <c r="K26">
        <v>8.9920910000000007E-3</v>
      </c>
      <c r="L26">
        <v>39.412320000000001</v>
      </c>
      <c r="M26">
        <v>0.14303389999999999</v>
      </c>
      <c r="N26">
        <v>4.8247850000000003</v>
      </c>
      <c r="O26">
        <v>0.72699499999999995</v>
      </c>
      <c r="P26">
        <f t="shared" si="0"/>
        <v>0.30613538267186019</v>
      </c>
      <c r="Q26">
        <f t="shared" si="1"/>
        <v>1.0888090267983075</v>
      </c>
      <c r="R26">
        <f t="shared" si="2"/>
        <v>100.77034275047018</v>
      </c>
    </row>
    <row r="27" spans="1:18" x14ac:dyDescent="0.25">
      <c r="A27" t="s">
        <v>22</v>
      </c>
      <c r="B27">
        <v>0</v>
      </c>
      <c r="C27">
        <v>0.14109469999999999</v>
      </c>
      <c r="D27">
        <v>0.1088146</v>
      </c>
      <c r="E27">
        <v>1.0981889999999999E-2</v>
      </c>
      <c r="F27">
        <v>0.75519639999999999</v>
      </c>
      <c r="G27">
        <v>0</v>
      </c>
      <c r="H27">
        <v>3.2938759999999997E-2</v>
      </c>
      <c r="I27">
        <v>51.962589999999999</v>
      </c>
      <c r="J27">
        <v>0.15216830000000001</v>
      </c>
      <c r="K27">
        <v>4.0895960000000002E-2</v>
      </c>
      <c r="L27">
        <v>38.286830000000002</v>
      </c>
      <c r="M27">
        <v>0.1560047</v>
      </c>
      <c r="N27">
        <v>5.4665030000000003</v>
      </c>
      <c r="O27">
        <v>0.7421759</v>
      </c>
      <c r="P27">
        <f t="shared" si="0"/>
        <v>0.31252801347510262</v>
      </c>
      <c r="Q27">
        <f t="shared" si="1"/>
        <v>1.2336255007052186</v>
      </c>
      <c r="R27">
        <f t="shared" si="2"/>
        <v>99.402347724180331</v>
      </c>
    </row>
    <row r="28" spans="1:18" x14ac:dyDescent="0.25">
      <c r="A28" t="s">
        <v>23</v>
      </c>
    </row>
    <row r="30" spans="1:18" x14ac:dyDescent="0.25">
      <c r="A30" s="1" t="s">
        <v>77</v>
      </c>
      <c r="B30">
        <v>0</v>
      </c>
      <c r="C30">
        <v>2.210463E-2</v>
      </c>
      <c r="D30">
        <v>8.8559780000000005E-2</v>
      </c>
      <c r="E30">
        <v>1.5906489999999999E-2</v>
      </c>
      <c r="F30">
        <v>0.39211299999999999</v>
      </c>
      <c r="G30">
        <v>0</v>
      </c>
      <c r="H30">
        <v>2.83944E-2</v>
      </c>
      <c r="I30">
        <v>48.507219999999997</v>
      </c>
      <c r="J30">
        <v>8.0379989999999998E-2</v>
      </c>
      <c r="K30">
        <v>9.3343990000000002E-2</v>
      </c>
      <c r="L30">
        <v>32.736420000000003</v>
      </c>
      <c r="M30">
        <v>9.0299870000000004E-2</v>
      </c>
      <c r="N30">
        <v>4.2429579999999998</v>
      </c>
      <c r="O30">
        <v>0.87058480000000005</v>
      </c>
      <c r="P30">
        <f t="shared" si="0"/>
        <v>0.36660061059058852</v>
      </c>
      <c r="Q30">
        <f t="shared" si="1"/>
        <v>0.95750815232722131</v>
      </c>
      <c r="R30">
        <f t="shared" si="2"/>
        <v>88.492393712917817</v>
      </c>
    </row>
    <row r="31" spans="1:18" x14ac:dyDescent="0.25">
      <c r="A31" t="s">
        <v>21</v>
      </c>
      <c r="B31">
        <v>0</v>
      </c>
      <c r="C31">
        <v>0</v>
      </c>
      <c r="D31">
        <v>7.5639940000000003E-2</v>
      </c>
      <c r="E31">
        <v>0</v>
      </c>
      <c r="F31">
        <v>0.29567830000000001</v>
      </c>
      <c r="G31">
        <v>0</v>
      </c>
      <c r="H31">
        <v>0.102047</v>
      </c>
      <c r="I31">
        <v>51.336440000000003</v>
      </c>
      <c r="J31">
        <v>0.19243950000000001</v>
      </c>
      <c r="K31">
        <v>6.1036430000000003E-2</v>
      </c>
      <c r="L31">
        <v>35.455219999999997</v>
      </c>
      <c r="M31">
        <v>0.2015034</v>
      </c>
      <c r="N31">
        <v>4.8550659999999999</v>
      </c>
      <c r="O31">
        <v>0.37846099999999999</v>
      </c>
      <c r="P31">
        <f t="shared" si="0"/>
        <v>0.15936877566059585</v>
      </c>
      <c r="Q31">
        <f t="shared" si="1"/>
        <v>1.0956425387870239</v>
      </c>
      <c r="R31">
        <f t="shared" si="2"/>
        <v>94.208542884447624</v>
      </c>
    </row>
    <row r="32" spans="1:18" x14ac:dyDescent="0.25">
      <c r="A32" t="s">
        <v>22</v>
      </c>
      <c r="B32">
        <v>0</v>
      </c>
      <c r="C32">
        <v>0</v>
      </c>
      <c r="D32">
        <v>4.1539930000000003E-2</v>
      </c>
      <c r="E32">
        <v>0</v>
      </c>
      <c r="F32">
        <v>0.50109599999999999</v>
      </c>
      <c r="G32">
        <v>0</v>
      </c>
      <c r="H32">
        <v>7.1400679999999994E-2</v>
      </c>
      <c r="I32">
        <v>52.346760000000003</v>
      </c>
      <c r="J32">
        <v>0.224355</v>
      </c>
      <c r="K32">
        <v>2.2292940000000001E-2</v>
      </c>
      <c r="L32">
        <v>38.468000000000004</v>
      </c>
      <c r="M32">
        <v>6.2391349999999998E-2</v>
      </c>
      <c r="N32">
        <v>5.5060190000000002</v>
      </c>
      <c r="O32">
        <v>0.40300170000000002</v>
      </c>
      <c r="P32">
        <f t="shared" si="0"/>
        <v>0.16970278976734393</v>
      </c>
      <c r="Q32">
        <f t="shared" si="1"/>
        <v>1.2425430747531734</v>
      </c>
      <c r="R32">
        <f t="shared" si="2"/>
        <v>99.059102464520521</v>
      </c>
    </row>
    <row r="33" spans="1:18" ht="14.45" x14ac:dyDescent="0.3">
      <c r="A33" t="s">
        <v>23</v>
      </c>
      <c r="B33">
        <v>0</v>
      </c>
      <c r="C33">
        <v>2.0398139999999999E-2</v>
      </c>
      <c r="D33">
        <v>8.7939749999999997E-2</v>
      </c>
      <c r="E33">
        <v>4.6643820000000003E-2</v>
      </c>
      <c r="F33">
        <v>1.924213</v>
      </c>
      <c r="G33">
        <v>0</v>
      </c>
      <c r="H33">
        <v>2.491382E-2</v>
      </c>
      <c r="I33">
        <v>50.079709999999999</v>
      </c>
      <c r="J33">
        <v>0.1256014</v>
      </c>
      <c r="K33">
        <v>3.7001029999999997E-2</v>
      </c>
      <c r="L33">
        <v>36.010800000000003</v>
      </c>
      <c r="M33">
        <v>0.1254731</v>
      </c>
      <c r="N33">
        <v>5.1426930000000004</v>
      </c>
      <c r="O33">
        <v>0.42129899999999998</v>
      </c>
      <c r="P33">
        <f t="shared" si="0"/>
        <v>0.17740772712917147</v>
      </c>
      <c r="Q33">
        <f t="shared" si="1"/>
        <v>1.1605513117066291</v>
      </c>
      <c r="R33">
        <f t="shared" si="2"/>
        <v>95.38464509883579</v>
      </c>
    </row>
    <row r="34" spans="1:18" ht="14.45" x14ac:dyDescent="0.3">
      <c r="A34" t="s">
        <v>24</v>
      </c>
      <c r="B34">
        <v>0</v>
      </c>
      <c r="C34">
        <v>3.9861149999999998E-2</v>
      </c>
      <c r="D34">
        <v>3.5263830000000003E-2</v>
      </c>
      <c r="E34">
        <v>1.421498E-2</v>
      </c>
      <c r="F34">
        <v>0.43304199999999998</v>
      </c>
      <c r="G34">
        <v>0</v>
      </c>
      <c r="H34">
        <v>0.10210760000000001</v>
      </c>
      <c r="I34">
        <v>50.959589999999999</v>
      </c>
      <c r="J34">
        <v>0.18104529999999999</v>
      </c>
      <c r="K34">
        <v>6.8656049999999996E-2</v>
      </c>
      <c r="L34">
        <v>36.830120000000001</v>
      </c>
      <c r="M34">
        <v>0.1709022</v>
      </c>
      <c r="N34">
        <v>5.8626899999999997</v>
      </c>
      <c r="O34">
        <v>0.47366960000000002</v>
      </c>
      <c r="P34">
        <f t="shared" si="0"/>
        <v>0.19946082745552163</v>
      </c>
      <c r="Q34">
        <f t="shared" si="1"/>
        <v>1.3230330042313116</v>
      </c>
      <c r="R34">
        <f t="shared" si="2"/>
        <v>96.693656541686821</v>
      </c>
    </row>
    <row r="35" spans="1:18" ht="14.45" x14ac:dyDescent="0.3">
      <c r="A35" t="s">
        <v>25</v>
      </c>
    </row>
    <row r="37" spans="1:18" ht="14.45" x14ac:dyDescent="0.3">
      <c r="A37" s="1" t="s">
        <v>78</v>
      </c>
      <c r="B37">
        <v>0.63921240000000001</v>
      </c>
      <c r="C37">
        <v>0</v>
      </c>
      <c r="D37">
        <v>3.1219750000000001E-2</v>
      </c>
      <c r="E37">
        <v>7.0208800000000002E-2</v>
      </c>
      <c r="F37">
        <v>0.68505249999999995</v>
      </c>
      <c r="G37">
        <v>0</v>
      </c>
      <c r="H37">
        <v>6.6130789999999995E-2</v>
      </c>
      <c r="I37">
        <v>53.756830000000001</v>
      </c>
      <c r="J37">
        <v>0.2050941</v>
      </c>
      <c r="K37">
        <v>0</v>
      </c>
      <c r="L37">
        <v>39.357610000000001</v>
      </c>
      <c r="M37">
        <v>0.12566060000000001</v>
      </c>
      <c r="N37">
        <v>4.8459490000000001</v>
      </c>
      <c r="O37">
        <v>0.44821650000000002</v>
      </c>
      <c r="P37">
        <f t="shared" si="0"/>
        <v>0.18874260448468261</v>
      </c>
      <c r="Q37">
        <f t="shared" si="1"/>
        <v>1.0935851057827926</v>
      </c>
      <c r="R37">
        <f t="shared" si="2"/>
        <v>101.51351215026749</v>
      </c>
    </row>
    <row r="38" spans="1:18" ht="14.45" x14ac:dyDescent="0.3">
      <c r="A38" t="s">
        <v>21</v>
      </c>
      <c r="B38">
        <v>0.48939640000000001</v>
      </c>
      <c r="C38">
        <v>1.6929019999999999E-2</v>
      </c>
      <c r="D38">
        <v>7.6191759999999997E-2</v>
      </c>
      <c r="E38">
        <v>0</v>
      </c>
      <c r="F38">
        <v>0.72330119999999998</v>
      </c>
      <c r="G38">
        <v>0</v>
      </c>
      <c r="H38">
        <v>3.536247E-2</v>
      </c>
      <c r="I38">
        <v>53.381189999999997</v>
      </c>
      <c r="J38">
        <v>0.24059810000000001</v>
      </c>
      <c r="K38">
        <v>3.6640190000000003E-2</v>
      </c>
      <c r="L38">
        <v>39.726819999999996</v>
      </c>
      <c r="M38">
        <v>0.14670929999999999</v>
      </c>
      <c r="N38">
        <v>4.8779680000000001</v>
      </c>
      <c r="O38">
        <v>0.32939350000000001</v>
      </c>
      <c r="P38">
        <f t="shared" si="0"/>
        <v>0.13870660069480997</v>
      </c>
      <c r="Q38">
        <f t="shared" si="1"/>
        <v>1.1008108321579688</v>
      </c>
      <c r="R38">
        <f t="shared" si="2"/>
        <v>101.32001737285276</v>
      </c>
    </row>
    <row r="39" spans="1:18" ht="14.45" x14ac:dyDescent="0.3">
      <c r="A39" t="s">
        <v>22</v>
      </c>
      <c r="B39">
        <v>0.50447540000000002</v>
      </c>
      <c r="C39">
        <v>9.9836909999999994E-3</v>
      </c>
      <c r="D39">
        <v>6.0068620000000003E-2</v>
      </c>
      <c r="E39">
        <v>6.5267560000000002E-2</v>
      </c>
      <c r="F39">
        <v>0.64081259999999995</v>
      </c>
      <c r="G39">
        <v>0</v>
      </c>
      <c r="H39">
        <v>6.6211450000000005E-2</v>
      </c>
      <c r="I39">
        <v>53.592100000000002</v>
      </c>
      <c r="J39">
        <v>0.22314220000000001</v>
      </c>
      <c r="K39">
        <v>3.9580049999999999E-2</v>
      </c>
      <c r="L39">
        <v>39.974020000000003</v>
      </c>
      <c r="M39">
        <v>0.17907110000000001</v>
      </c>
      <c r="N39">
        <v>4.8524969999999996</v>
      </c>
      <c r="O39">
        <v>0.36513869999999998</v>
      </c>
      <c r="P39">
        <f t="shared" si="0"/>
        <v>0.15375879566270131</v>
      </c>
      <c r="Q39">
        <f t="shared" si="1"/>
        <v>1.0950627926657261</v>
      </c>
      <c r="R39">
        <f t="shared" si="2"/>
        <v>101.82118995932844</v>
      </c>
    </row>
    <row r="40" spans="1:18" ht="14.45" x14ac:dyDescent="0.3">
      <c r="A40" t="s">
        <v>23</v>
      </c>
      <c r="B40">
        <v>0.53974699999999998</v>
      </c>
      <c r="C40">
        <v>6.6005510000000003E-2</v>
      </c>
      <c r="D40">
        <v>7.6125849999999995E-2</v>
      </c>
      <c r="E40">
        <v>8.7065970000000006E-2</v>
      </c>
      <c r="F40">
        <v>0.82948029999999995</v>
      </c>
      <c r="G40">
        <v>0</v>
      </c>
      <c r="H40">
        <v>0.10461139999999999</v>
      </c>
      <c r="I40">
        <v>53.372799999999998</v>
      </c>
      <c r="J40">
        <v>0.21057129999999999</v>
      </c>
      <c r="K40">
        <v>1.5635920000000001E-2</v>
      </c>
      <c r="L40">
        <v>39.964700000000001</v>
      </c>
      <c r="M40">
        <v>0.1070559</v>
      </c>
      <c r="N40">
        <v>5.0417909999999999</v>
      </c>
      <c r="O40">
        <v>0.35992859999999999</v>
      </c>
      <c r="P40">
        <f t="shared" si="0"/>
        <v>0.15156483840404253</v>
      </c>
      <c r="Q40">
        <f t="shared" si="1"/>
        <v>1.1377807616361071</v>
      </c>
      <c r="R40">
        <f t="shared" si="2"/>
        <v>102.06486435004015</v>
      </c>
    </row>
    <row r="41" spans="1:18" ht="14.45" x14ac:dyDescent="0.3">
      <c r="A41" t="s">
        <v>24</v>
      </c>
    </row>
    <row r="43" spans="1:18" ht="14.45" x14ac:dyDescent="0.3">
      <c r="A43" s="1" t="s">
        <v>79</v>
      </c>
      <c r="B43">
        <v>0.65673179999999998</v>
      </c>
      <c r="C43">
        <v>5.882594E-2</v>
      </c>
      <c r="D43">
        <v>6.0746929999999998E-2</v>
      </c>
      <c r="E43">
        <v>9.5198120000000008E-3</v>
      </c>
      <c r="F43">
        <v>0.50858329999999996</v>
      </c>
      <c r="G43">
        <v>0</v>
      </c>
      <c r="H43">
        <v>6.4758170000000004E-2</v>
      </c>
      <c r="I43">
        <v>53.9221</v>
      </c>
      <c r="J43">
        <v>53.9221</v>
      </c>
      <c r="K43">
        <v>1.083396E-2</v>
      </c>
      <c r="L43">
        <v>40.183770000000003</v>
      </c>
      <c r="M43">
        <v>0.15139059999999999</v>
      </c>
      <c r="N43">
        <v>4.9219869999999997</v>
      </c>
      <c r="O43">
        <v>0.29352270000000003</v>
      </c>
      <c r="P43">
        <f>(16/(2*B$142))*O43</f>
        <v>0.12360151594904728</v>
      </c>
      <c r="Q43">
        <f>(16/(2*B$141))*N43</f>
        <v>1.1107445980253876</v>
      </c>
      <c r="R43" s="3">
        <f t="shared" si="2"/>
        <v>155.99921632597446</v>
      </c>
    </row>
    <row r="44" spans="1:18" ht="14.45" x14ac:dyDescent="0.3">
      <c r="A44" t="s">
        <v>21</v>
      </c>
      <c r="B44">
        <v>0.62504499999999996</v>
      </c>
      <c r="C44">
        <v>0</v>
      </c>
      <c r="D44">
        <v>5.6025909999999998E-2</v>
      </c>
      <c r="E44">
        <v>0</v>
      </c>
      <c r="F44">
        <v>0.61599150000000003</v>
      </c>
      <c r="G44">
        <v>0</v>
      </c>
      <c r="H44">
        <v>0.1216424</v>
      </c>
      <c r="I44">
        <v>53.78031</v>
      </c>
      <c r="J44">
        <v>53.78031</v>
      </c>
      <c r="K44">
        <v>2.53222E-2</v>
      </c>
      <c r="L44">
        <v>40.191479999999999</v>
      </c>
      <c r="M44">
        <v>0.1563205</v>
      </c>
      <c r="N44">
        <v>4.7870020000000002</v>
      </c>
      <c r="O44">
        <v>0.51659120000000003</v>
      </c>
      <c r="P44">
        <f t="shared" si="0"/>
        <v>0.21753498262975052</v>
      </c>
      <c r="Q44">
        <f t="shared" si="1"/>
        <v>1.0802825387870238</v>
      </c>
      <c r="R44" s="3">
        <f t="shared" si="2"/>
        <v>155.95385823141677</v>
      </c>
    </row>
    <row r="45" spans="1:18" ht="14.45" x14ac:dyDescent="0.3">
      <c r="A45" t="s">
        <v>22</v>
      </c>
      <c r="B45">
        <v>0.66753689999999999</v>
      </c>
      <c r="C45">
        <v>2.377802E-2</v>
      </c>
      <c r="D45">
        <v>2.8850770000000001E-2</v>
      </c>
      <c r="E45">
        <v>8.536676E-3</v>
      </c>
      <c r="F45">
        <v>0.66790369999999999</v>
      </c>
      <c r="G45">
        <v>0</v>
      </c>
      <c r="H45">
        <v>0.11233029999999999</v>
      </c>
      <c r="I45">
        <v>53.749969999999998</v>
      </c>
      <c r="J45">
        <v>53.749969999999998</v>
      </c>
      <c r="K45">
        <v>0</v>
      </c>
      <c r="L45">
        <v>40.138669999999998</v>
      </c>
      <c r="M45">
        <v>0.14365</v>
      </c>
      <c r="N45">
        <v>4.7681950000000004</v>
      </c>
      <c r="O45">
        <v>0.24996969999999999</v>
      </c>
      <c r="P45">
        <f t="shared" si="0"/>
        <v>0.10526148015580587</v>
      </c>
      <c r="Q45">
        <f t="shared" si="1"/>
        <v>1.0760383638928068</v>
      </c>
      <c r="R45" s="3">
        <f t="shared" si="2"/>
        <v>155.49066091004863</v>
      </c>
    </row>
    <row r="46" spans="1:18" ht="14.45" x14ac:dyDescent="0.3">
      <c r="A46" t="s">
        <v>23</v>
      </c>
    </row>
    <row r="48" spans="1:18" ht="14.45" x14ac:dyDescent="0.3">
      <c r="A48" s="1" t="s">
        <v>80</v>
      </c>
      <c r="B48">
        <v>0.24502550000000001</v>
      </c>
      <c r="C48">
        <v>9.523686E-3</v>
      </c>
      <c r="D48">
        <v>6.2256260000000001E-2</v>
      </c>
      <c r="E48">
        <v>2.0334410000000001E-2</v>
      </c>
      <c r="F48">
        <v>0.72675679999999998</v>
      </c>
      <c r="G48">
        <v>0</v>
      </c>
      <c r="H48">
        <v>7.4682760000000001E-2</v>
      </c>
      <c r="I48">
        <v>53.370820000000002</v>
      </c>
      <c r="J48">
        <v>0.2256804</v>
      </c>
      <c r="K48">
        <v>0</v>
      </c>
      <c r="L48">
        <v>39.998809999999999</v>
      </c>
      <c r="M48">
        <v>5.426504E-2</v>
      </c>
      <c r="N48">
        <v>5.6428539999999998</v>
      </c>
      <c r="O48">
        <v>0.85775610000000002</v>
      </c>
      <c r="P48">
        <f t="shared" si="0"/>
        <v>0.36119848405095273</v>
      </c>
      <c r="Q48">
        <f t="shared" si="1"/>
        <v>1.273422623413258</v>
      </c>
      <c r="R48">
        <f t="shared" si="2"/>
        <v>102.92338606346422</v>
      </c>
    </row>
    <row r="49" spans="1:18" x14ac:dyDescent="0.25">
      <c r="A49" t="s">
        <v>21</v>
      </c>
      <c r="B49">
        <v>0.99080500000000005</v>
      </c>
      <c r="C49">
        <v>2.73996E-2</v>
      </c>
      <c r="D49">
        <v>8.2445199999999996E-2</v>
      </c>
      <c r="E49">
        <v>5.916739E-2</v>
      </c>
      <c r="F49">
        <v>0.81663949999999996</v>
      </c>
      <c r="G49">
        <v>0</v>
      </c>
      <c r="H49">
        <v>0.45403759999999999</v>
      </c>
      <c r="I49">
        <v>53.19905</v>
      </c>
      <c r="J49">
        <v>0.2201601</v>
      </c>
      <c r="K49">
        <v>0</v>
      </c>
      <c r="L49">
        <v>39.894179999999999</v>
      </c>
      <c r="M49">
        <v>4.9159889999999998E-2</v>
      </c>
      <c r="N49">
        <v>5.4845949999999997</v>
      </c>
      <c r="O49">
        <v>0.9056111</v>
      </c>
      <c r="P49">
        <f t="shared" si="0"/>
        <v>0.38135007895567952</v>
      </c>
      <c r="Q49">
        <f t="shared" si="1"/>
        <v>1.2377083215796896</v>
      </c>
      <c r="R49">
        <f t="shared" si="2"/>
        <v>103.80230878053537</v>
      </c>
    </row>
    <row r="50" spans="1:18" x14ac:dyDescent="0.25">
      <c r="A50" t="s">
        <v>22</v>
      </c>
    </row>
    <row r="52" spans="1:18" x14ac:dyDescent="0.25">
      <c r="A52" s="1" t="s">
        <v>40</v>
      </c>
      <c r="B52">
        <v>4.5152440000000002E-2</v>
      </c>
      <c r="C52">
        <v>0</v>
      </c>
      <c r="D52">
        <v>9.0562610000000002E-2</v>
      </c>
      <c r="E52">
        <v>1.120473E-2</v>
      </c>
      <c r="F52">
        <v>0.40763759999999999</v>
      </c>
      <c r="G52">
        <v>0</v>
      </c>
      <c r="H52">
        <v>6.1489380000000003E-2</v>
      </c>
      <c r="I52">
        <v>53.21275</v>
      </c>
      <c r="J52">
        <v>0.1733307</v>
      </c>
      <c r="K52">
        <v>2.401141E-2</v>
      </c>
      <c r="L52">
        <v>39.34496</v>
      </c>
      <c r="M52">
        <v>0</v>
      </c>
      <c r="N52">
        <v>5.4328830000000004</v>
      </c>
      <c r="O52">
        <v>0.4171183</v>
      </c>
      <c r="P52">
        <f t="shared" si="0"/>
        <v>0.17564724707863985</v>
      </c>
      <c r="Q52">
        <f t="shared" si="1"/>
        <v>1.2260384767277857</v>
      </c>
      <c r="R52">
        <f t="shared" si="2"/>
        <v>100.62278589380642</v>
      </c>
    </row>
    <row r="53" spans="1:18" x14ac:dyDescent="0.25">
      <c r="A53" t="s">
        <v>21</v>
      </c>
      <c r="B53">
        <v>0.2088314</v>
      </c>
      <c r="C53">
        <v>2.079516E-2</v>
      </c>
      <c r="D53">
        <v>8.4700289999999998E-2</v>
      </c>
      <c r="E53">
        <v>4.2242109999999999E-2</v>
      </c>
      <c r="F53">
        <v>0.37757489999999999</v>
      </c>
      <c r="G53">
        <v>0</v>
      </c>
      <c r="H53">
        <v>6.5531220000000001E-2</v>
      </c>
      <c r="I53">
        <v>52.053089999999997</v>
      </c>
      <c r="J53">
        <v>0.2263561</v>
      </c>
      <c r="K53">
        <v>1.7895680000000001E-2</v>
      </c>
      <c r="L53">
        <v>37.772309999999997</v>
      </c>
      <c r="M53">
        <v>0.105506</v>
      </c>
      <c r="N53">
        <v>5.4132300000000004</v>
      </c>
      <c r="O53">
        <v>0.39481929999999998</v>
      </c>
      <c r="P53">
        <f t="shared" si="0"/>
        <v>0.16625720602168648</v>
      </c>
      <c r="Q53">
        <f t="shared" si="1"/>
        <v>1.2216033850493653</v>
      </c>
      <c r="R53">
        <f t="shared" si="2"/>
        <v>98.170742751071046</v>
      </c>
    </row>
    <row r="54" spans="1:18" x14ac:dyDescent="0.25">
      <c r="A54" t="s">
        <v>22</v>
      </c>
      <c r="B54">
        <v>0.1924902</v>
      </c>
      <c r="C54">
        <v>0</v>
      </c>
      <c r="D54">
        <v>5.7717369999999997E-2</v>
      </c>
      <c r="E54">
        <v>2.40462E-2</v>
      </c>
      <c r="F54">
        <v>0.55616549999999998</v>
      </c>
      <c r="G54">
        <v>0</v>
      </c>
      <c r="H54">
        <v>5.6397639999999999E-2</v>
      </c>
      <c r="I54">
        <v>54.232120000000002</v>
      </c>
      <c r="J54">
        <v>0.25002160000000001</v>
      </c>
      <c r="K54">
        <v>2.5064519999999998E-4</v>
      </c>
      <c r="L54">
        <v>40.738860000000003</v>
      </c>
      <c r="M54">
        <v>7.3665609999999998E-3</v>
      </c>
      <c r="N54">
        <v>4.1197999999999997</v>
      </c>
      <c r="O54">
        <v>1.3861730000000001</v>
      </c>
      <c r="P54">
        <f t="shared" si="0"/>
        <v>0.58371323297189182</v>
      </c>
      <c r="Q54">
        <f t="shared" si="1"/>
        <v>0.92971509167842015</v>
      </c>
      <c r="R54">
        <f t="shared" si="2"/>
        <v>103.1348370408503</v>
      </c>
    </row>
    <row r="55" spans="1:18" x14ac:dyDescent="0.25">
      <c r="A55" t="s">
        <v>23</v>
      </c>
      <c r="B55">
        <v>1.044457</v>
      </c>
      <c r="C55">
        <v>0</v>
      </c>
      <c r="D55">
        <v>0.14979149999999999</v>
      </c>
      <c r="E55">
        <v>2.4111239999999999E-2</v>
      </c>
      <c r="F55">
        <v>0.544682</v>
      </c>
      <c r="G55">
        <v>1.975551E-2</v>
      </c>
      <c r="H55">
        <v>0.40997660000000002</v>
      </c>
      <c r="I55">
        <v>53.032539999999997</v>
      </c>
      <c r="J55">
        <v>0.23261180000000001</v>
      </c>
      <c r="K55">
        <v>0</v>
      </c>
      <c r="L55">
        <v>39.933929999999997</v>
      </c>
      <c r="M55">
        <v>0.13157550000000001</v>
      </c>
      <c r="N55">
        <v>5.5780000000000003</v>
      </c>
      <c r="O55">
        <v>0.48234450000000001</v>
      </c>
      <c r="P55">
        <f t="shared" si="0"/>
        <v>0.20311380145278451</v>
      </c>
      <c r="Q55">
        <f t="shared" si="1"/>
        <v>1.258787023977433</v>
      </c>
      <c r="R55">
        <f t="shared" si="2"/>
        <v>103.04567647543021</v>
      </c>
    </row>
    <row r="56" spans="1:18" x14ac:dyDescent="0.25">
      <c r="A56" t="s">
        <v>24</v>
      </c>
      <c r="B56">
        <v>5.065804</v>
      </c>
      <c r="C56">
        <v>8.2390379999999999E-2</v>
      </c>
      <c r="D56">
        <v>2.5327769999999998</v>
      </c>
      <c r="E56">
        <v>6.1072679999999999E-3</v>
      </c>
      <c r="F56">
        <v>1.9539690000000001</v>
      </c>
      <c r="G56">
        <v>0</v>
      </c>
      <c r="H56">
        <v>7.2883870000000003E-2</v>
      </c>
      <c r="I56">
        <v>47.89367</v>
      </c>
      <c r="J56">
        <v>0.47471269999999999</v>
      </c>
      <c r="K56">
        <v>3.6210069999999997E-2</v>
      </c>
      <c r="L56">
        <v>36.490450000000003</v>
      </c>
      <c r="M56">
        <v>0</v>
      </c>
      <c r="N56">
        <v>5.0076169999999998</v>
      </c>
      <c r="O56">
        <v>0.38502429999999999</v>
      </c>
      <c r="P56">
        <f t="shared" si="0"/>
        <v>0.16213256132224443</v>
      </c>
      <c r="Q56">
        <f t="shared" si="1"/>
        <v>1.1300687165021155</v>
      </c>
      <c r="R56">
        <f t="shared" si="2"/>
        <v>101.29381686582434</v>
      </c>
    </row>
    <row r="57" spans="1:18" x14ac:dyDescent="0.25">
      <c r="A57" t="s">
        <v>25</v>
      </c>
      <c r="B57">
        <v>0.20505499999999999</v>
      </c>
      <c r="C57">
        <v>1.8978539999999999E-2</v>
      </c>
      <c r="D57">
        <v>7.3328500000000005E-2</v>
      </c>
      <c r="E57">
        <v>7.687099E-2</v>
      </c>
      <c r="F57">
        <v>0.53543030000000003</v>
      </c>
      <c r="G57">
        <v>0</v>
      </c>
      <c r="H57">
        <v>0.12946240000000001</v>
      </c>
      <c r="I57">
        <v>53.869289999999999</v>
      </c>
      <c r="J57">
        <v>0.31011610000000001</v>
      </c>
      <c r="K57">
        <v>3.0666550000000001E-2</v>
      </c>
      <c r="L57">
        <v>40.279119999999999</v>
      </c>
      <c r="M57">
        <v>8.2785810000000001E-2</v>
      </c>
      <c r="N57">
        <v>5.8807239999999998</v>
      </c>
      <c r="O57">
        <v>0.53602119999999998</v>
      </c>
      <c r="P57">
        <f t="shared" si="0"/>
        <v>0.22571689651542265</v>
      </c>
      <c r="Q57">
        <f t="shared" si="1"/>
        <v>1.3271027362482368</v>
      </c>
      <c r="R57">
        <f t="shared" si="2"/>
        <v>103.58066902276366</v>
      </c>
    </row>
    <row r="58" spans="1:18" x14ac:dyDescent="0.25">
      <c r="A58" t="s">
        <v>26</v>
      </c>
    </row>
    <row r="60" spans="1:18" x14ac:dyDescent="0.25">
      <c r="A60" s="1" t="s">
        <v>82</v>
      </c>
      <c r="B60">
        <v>0.51017970000000001</v>
      </c>
      <c r="C60">
        <v>0</v>
      </c>
      <c r="D60">
        <v>8.9214409999999994E-2</v>
      </c>
      <c r="E60">
        <v>2.959852E-2</v>
      </c>
      <c r="F60">
        <v>0.40987780000000001</v>
      </c>
      <c r="G60">
        <v>0</v>
      </c>
      <c r="H60">
        <v>0.16269729999999999</v>
      </c>
      <c r="I60">
        <v>52.50864</v>
      </c>
      <c r="J60">
        <v>0.1088214</v>
      </c>
      <c r="K60">
        <v>4.2635050000000001E-2</v>
      </c>
      <c r="L60">
        <v>37.99794</v>
      </c>
      <c r="M60">
        <v>0.1447563</v>
      </c>
      <c r="N60">
        <v>4.7621520000000004</v>
      </c>
      <c r="O60">
        <v>0.27976489999999998</v>
      </c>
      <c r="P60">
        <f t="shared" si="0"/>
        <v>0.11780814822612906</v>
      </c>
      <c r="Q60">
        <f t="shared" si="1"/>
        <v>1.074674640338505</v>
      </c>
      <c r="R60">
        <f t="shared" si="2"/>
        <v>98.238760168564625</v>
      </c>
    </row>
    <row r="61" spans="1:18" x14ac:dyDescent="0.25">
      <c r="A61" t="s">
        <v>21</v>
      </c>
      <c r="B61">
        <v>0.37123329999999999</v>
      </c>
      <c r="C61">
        <v>0</v>
      </c>
      <c r="D61">
        <v>0.1044339</v>
      </c>
      <c r="E61">
        <v>1.456345E-2</v>
      </c>
      <c r="F61">
        <v>0.46560489999999999</v>
      </c>
      <c r="G61">
        <v>0</v>
      </c>
      <c r="H61">
        <v>9.4136150000000002E-2</v>
      </c>
      <c r="I61">
        <v>53.097369999999998</v>
      </c>
      <c r="J61">
        <v>0.14228399999999999</v>
      </c>
      <c r="K61">
        <v>5.9652879999999998E-2</v>
      </c>
      <c r="L61">
        <v>39.69285</v>
      </c>
      <c r="M61">
        <v>1.6329799999999998E-2</v>
      </c>
      <c r="N61">
        <v>4.5912160000000002</v>
      </c>
      <c r="O61">
        <v>0.1617285</v>
      </c>
      <c r="P61">
        <f t="shared" si="0"/>
        <v>6.8103379303084535E-2</v>
      </c>
      <c r="Q61">
        <f t="shared" si="1"/>
        <v>1.0360995204513399</v>
      </c>
      <c r="R61">
        <f t="shared" si="2"/>
        <v>99.915605779754415</v>
      </c>
    </row>
    <row r="62" spans="1:18" x14ac:dyDescent="0.25">
      <c r="A62" t="s">
        <v>22</v>
      </c>
      <c r="B62">
        <v>0.61010249999999999</v>
      </c>
      <c r="C62">
        <v>0</v>
      </c>
      <c r="D62">
        <v>0.1026331</v>
      </c>
      <c r="E62">
        <v>0</v>
      </c>
      <c r="F62">
        <v>0.46631050000000002</v>
      </c>
      <c r="G62">
        <v>0</v>
      </c>
      <c r="H62">
        <v>0.1208415</v>
      </c>
      <c r="I62">
        <v>52.433169999999997</v>
      </c>
      <c r="J62">
        <v>0.15545829999999999</v>
      </c>
      <c r="K62">
        <v>1.6329509999999998E-2</v>
      </c>
      <c r="L62">
        <v>38.300559999999997</v>
      </c>
      <c r="M62">
        <v>8.6199289999999998E-2</v>
      </c>
      <c r="N62">
        <v>5.1587940000000003</v>
      </c>
      <c r="O62">
        <v>0.54089699999999996</v>
      </c>
      <c r="P62">
        <f t="shared" si="0"/>
        <v>0.22777008106116431</v>
      </c>
      <c r="Q62">
        <f t="shared" si="1"/>
        <v>1.1641848236953456</v>
      </c>
      <c r="R62">
        <f t="shared" si="2"/>
        <v>99.383250604756512</v>
      </c>
    </row>
    <row r="63" spans="1:18" x14ac:dyDescent="0.25">
      <c r="A63" t="s">
        <v>23</v>
      </c>
      <c r="B63">
        <v>0.44179780000000002</v>
      </c>
      <c r="C63">
        <v>4.8530520000000001E-2</v>
      </c>
      <c r="D63">
        <v>0.13584840000000001</v>
      </c>
      <c r="E63">
        <v>0</v>
      </c>
      <c r="F63">
        <v>0.82367369999999995</v>
      </c>
      <c r="G63">
        <v>0</v>
      </c>
      <c r="H63">
        <v>4.7698459999999998E-2</v>
      </c>
      <c r="I63">
        <v>52.729140000000001</v>
      </c>
      <c r="J63">
        <v>0.23695749999999999</v>
      </c>
      <c r="K63">
        <v>2.244662E-2</v>
      </c>
      <c r="L63">
        <v>38.632739999999998</v>
      </c>
      <c r="M63">
        <v>4.5638020000000001E-2</v>
      </c>
      <c r="N63">
        <v>4.8415330000000001</v>
      </c>
      <c r="O63">
        <v>0.49553750000000002</v>
      </c>
      <c r="P63">
        <f t="shared" si="0"/>
        <v>0.20866933361406464</v>
      </c>
      <c r="Q63">
        <f t="shared" si="1"/>
        <v>1.0925885472496473</v>
      </c>
      <c r="R63">
        <f t="shared" si="2"/>
        <v>99.802799400863705</v>
      </c>
    </row>
    <row r="64" spans="1:18" x14ac:dyDescent="0.25">
      <c r="A64" t="s">
        <v>24</v>
      </c>
    </row>
    <row r="66" spans="1:18" x14ac:dyDescent="0.25">
      <c r="A66" s="1" t="s">
        <v>83</v>
      </c>
      <c r="B66">
        <v>0.52194549999999995</v>
      </c>
      <c r="C66">
        <v>0</v>
      </c>
      <c r="D66">
        <v>0.15354509999999999</v>
      </c>
      <c r="E66">
        <v>0</v>
      </c>
      <c r="F66">
        <v>0.59135099999999996</v>
      </c>
      <c r="G66">
        <v>0</v>
      </c>
      <c r="H66">
        <v>3.3661150000000001E-2</v>
      </c>
      <c r="I66">
        <v>53.04889</v>
      </c>
      <c r="J66">
        <v>0.20975450000000001</v>
      </c>
      <c r="K66">
        <v>0</v>
      </c>
      <c r="L66">
        <v>38.032879999999999</v>
      </c>
      <c r="M66">
        <v>0.1202767</v>
      </c>
      <c r="N66">
        <v>5.0506970000000004</v>
      </c>
      <c r="O66">
        <v>0.72572329999999996</v>
      </c>
      <c r="P66">
        <f t="shared" si="0"/>
        <v>0.30559987367091268</v>
      </c>
      <c r="Q66">
        <f t="shared" si="1"/>
        <v>1.1397905782792666</v>
      </c>
      <c r="R66">
        <f t="shared" si="2"/>
        <v>99.934114701950179</v>
      </c>
    </row>
    <row r="67" spans="1:18" x14ac:dyDescent="0.25">
      <c r="A67" t="s">
        <v>21</v>
      </c>
    </row>
    <row r="69" spans="1:18" x14ac:dyDescent="0.25">
      <c r="A69" s="1" t="s">
        <v>84</v>
      </c>
      <c r="B69">
        <v>0.28627780000000003</v>
      </c>
      <c r="C69">
        <v>7.9853660000000007E-3</v>
      </c>
      <c r="D69">
        <v>5.480426E-2</v>
      </c>
      <c r="E69">
        <v>8.3263199999999996E-2</v>
      </c>
      <c r="F69">
        <v>0.88516189999999995</v>
      </c>
      <c r="G69">
        <v>0</v>
      </c>
      <c r="H69">
        <v>8.1578310000000001E-2</v>
      </c>
      <c r="I69">
        <v>52.651159999999997</v>
      </c>
      <c r="J69">
        <v>0.15860460000000001</v>
      </c>
      <c r="K69">
        <v>1.4233269999999999E-2</v>
      </c>
      <c r="L69">
        <v>39.331980000000001</v>
      </c>
      <c r="M69">
        <v>7.214806E-2</v>
      </c>
      <c r="N69">
        <v>5.3445330000000002</v>
      </c>
      <c r="O69">
        <v>0.38280049999999999</v>
      </c>
      <c r="P69">
        <f t="shared" ref="P69:P124" si="3">(16/(2*B$142))*O69</f>
        <v>0.16119612590799032</v>
      </c>
      <c r="Q69">
        <f t="shared" ref="Q69:Q124" si="4">(16/(2*B$141))*N69</f>
        <v>1.2061005359661494</v>
      </c>
      <c r="R69">
        <f t="shared" si="2"/>
        <v>100.72182692787413</v>
      </c>
    </row>
    <row r="70" spans="1:18" x14ac:dyDescent="0.25">
      <c r="A70" t="s">
        <v>21</v>
      </c>
      <c r="B70">
        <v>0.23949139999999999</v>
      </c>
      <c r="C70">
        <v>0</v>
      </c>
      <c r="D70">
        <v>0.1355114</v>
      </c>
      <c r="E70">
        <v>5.5976640000000001E-2</v>
      </c>
      <c r="F70">
        <v>0.88327889999999998</v>
      </c>
      <c r="G70">
        <v>0</v>
      </c>
      <c r="H70">
        <v>7.400814E-2</v>
      </c>
      <c r="I70">
        <v>52.434370000000001</v>
      </c>
      <c r="J70">
        <v>0.24928810000000001</v>
      </c>
      <c r="K70">
        <v>7.467563E-3</v>
      </c>
      <c r="L70">
        <v>38.762689999999999</v>
      </c>
      <c r="M70">
        <v>0.1968106</v>
      </c>
      <c r="N70">
        <v>5.5461539999999996</v>
      </c>
      <c r="O70">
        <v>0.39707249999999999</v>
      </c>
      <c r="P70">
        <f t="shared" si="3"/>
        <v>0.16720602168649332</v>
      </c>
      <c r="Q70">
        <f t="shared" si="4"/>
        <v>1.2516003385049363</v>
      </c>
      <c r="R70">
        <f t="shared" si="2"/>
        <v>100.40092560319144</v>
      </c>
    </row>
    <row r="71" spans="1:18" x14ac:dyDescent="0.25">
      <c r="A71" t="s">
        <v>22</v>
      </c>
    </row>
    <row r="73" spans="1:18" x14ac:dyDescent="0.25">
      <c r="A73" s="1" t="s">
        <v>85</v>
      </c>
      <c r="B73">
        <v>0.468889</v>
      </c>
      <c r="C73">
        <v>5.8600939999999997E-2</v>
      </c>
      <c r="D73">
        <v>5.7721750000000002E-2</v>
      </c>
      <c r="E73">
        <v>0</v>
      </c>
      <c r="F73">
        <v>0.54337780000000002</v>
      </c>
      <c r="G73">
        <v>0</v>
      </c>
      <c r="H73">
        <v>9.0460260000000001E-2</v>
      </c>
      <c r="I73">
        <v>52.491410000000002</v>
      </c>
      <c r="J73">
        <v>0.26217829999999998</v>
      </c>
      <c r="K73">
        <v>0</v>
      </c>
      <c r="L73">
        <v>39.025489999999998</v>
      </c>
      <c r="M73">
        <v>6.9288649999999993E-2</v>
      </c>
      <c r="N73">
        <v>5.3818630000000001</v>
      </c>
      <c r="O73">
        <v>0.62335359999999995</v>
      </c>
      <c r="P73">
        <f t="shared" si="3"/>
        <v>0.26249230445310029</v>
      </c>
      <c r="Q73">
        <f t="shared" si="4"/>
        <v>1.2145247954866008</v>
      </c>
      <c r="R73">
        <f t="shared" ref="R73:R124" si="5">SUM(B73:Q73)</f>
        <v>100.54965039993969</v>
      </c>
    </row>
    <row r="74" spans="1:18" x14ac:dyDescent="0.25">
      <c r="A74" t="s">
        <v>21</v>
      </c>
      <c r="B74">
        <v>0.44237280000000001</v>
      </c>
      <c r="C74">
        <v>0</v>
      </c>
      <c r="D74">
        <v>9.6263059999999998E-2</v>
      </c>
      <c r="E74">
        <v>0</v>
      </c>
      <c r="F74">
        <v>0.83870979999999995</v>
      </c>
      <c r="G74">
        <v>0</v>
      </c>
      <c r="H74">
        <v>3.6335550000000001E-2</v>
      </c>
      <c r="I74">
        <v>52.592500000000001</v>
      </c>
      <c r="J74">
        <v>0.15370690000000001</v>
      </c>
      <c r="K74">
        <v>4.434478E-2</v>
      </c>
      <c r="L74">
        <v>39.335590000000003</v>
      </c>
      <c r="M74">
        <v>2.118447E-2</v>
      </c>
      <c r="N74">
        <v>5.236993</v>
      </c>
      <c r="O74">
        <v>0.69339010000000001</v>
      </c>
      <c r="P74">
        <f t="shared" si="3"/>
        <v>0.29198446152226548</v>
      </c>
      <c r="Q74">
        <f t="shared" si="4"/>
        <v>1.1818319887165021</v>
      </c>
      <c r="R74">
        <f t="shared" si="5"/>
        <v>100.96520691023876</v>
      </c>
    </row>
    <row r="75" spans="1:18" x14ac:dyDescent="0.25">
      <c r="A75" t="s">
        <v>22</v>
      </c>
      <c r="B75">
        <v>0.42139490000000002</v>
      </c>
      <c r="C75">
        <v>4.8336579999999997E-2</v>
      </c>
      <c r="D75">
        <v>0.1236659</v>
      </c>
      <c r="E75">
        <v>2.7394209999999999E-2</v>
      </c>
      <c r="F75">
        <v>0.87650839999999997</v>
      </c>
      <c r="G75">
        <v>0</v>
      </c>
      <c r="H75">
        <v>0.1308115</v>
      </c>
      <c r="I75">
        <v>52.114660000000001</v>
      </c>
      <c r="J75">
        <v>0.15381249999999999</v>
      </c>
      <c r="K75">
        <v>0</v>
      </c>
      <c r="L75">
        <v>38.070929999999997</v>
      </c>
      <c r="M75">
        <v>1.440749E-2</v>
      </c>
      <c r="N75">
        <v>5.278321</v>
      </c>
      <c r="O75">
        <v>0.43330990000000003</v>
      </c>
      <c r="P75">
        <f t="shared" si="3"/>
        <v>0.18246548057690284</v>
      </c>
      <c r="Q75">
        <f t="shared" si="4"/>
        <v>1.1911584767277856</v>
      </c>
      <c r="R75">
        <f t="shared" si="5"/>
        <v>99.067176337304687</v>
      </c>
    </row>
    <row r="76" spans="1:18" x14ac:dyDescent="0.25">
      <c r="A76" t="s">
        <v>23</v>
      </c>
    </row>
    <row r="78" spans="1:18" x14ac:dyDescent="0.25">
      <c r="A78" s="1" t="s">
        <v>86</v>
      </c>
      <c r="B78">
        <v>0.44343519999999997</v>
      </c>
      <c r="C78">
        <v>0</v>
      </c>
      <c r="D78">
        <v>5.7219159999999998E-2</v>
      </c>
      <c r="E78">
        <v>2.578819E-3</v>
      </c>
      <c r="F78">
        <v>0.69450889999999998</v>
      </c>
      <c r="G78">
        <v>0</v>
      </c>
      <c r="H78">
        <v>6.2201260000000001E-2</v>
      </c>
      <c r="I78">
        <v>53.363410000000002</v>
      </c>
      <c r="J78">
        <v>0.24518380000000001</v>
      </c>
      <c r="K78">
        <v>1.2934999999999999E-3</v>
      </c>
      <c r="L78">
        <v>39.68826</v>
      </c>
      <c r="M78">
        <v>3.0375649999999999E-3</v>
      </c>
      <c r="N78">
        <v>4.9262119999999996</v>
      </c>
      <c r="O78">
        <v>0.33064510000000003</v>
      </c>
      <c r="P78">
        <f t="shared" si="3"/>
        <v>0.13923364564691021</v>
      </c>
      <c r="Q78">
        <f t="shared" si="4"/>
        <v>1.1116980535966148</v>
      </c>
      <c r="R78">
        <f t="shared" si="5"/>
        <v>101.06891700324351</v>
      </c>
    </row>
    <row r="79" spans="1:18" x14ac:dyDescent="0.25">
      <c r="A79" t="s">
        <v>21</v>
      </c>
      <c r="B79">
        <v>0.2419173</v>
      </c>
      <c r="C79">
        <v>0</v>
      </c>
      <c r="D79">
        <v>6.1875369999999999E-2</v>
      </c>
      <c r="E79">
        <v>1.384489E-2</v>
      </c>
      <c r="F79">
        <v>0.64144559999999995</v>
      </c>
      <c r="G79">
        <v>0</v>
      </c>
      <c r="H79">
        <v>2.2867660000000001E-2</v>
      </c>
      <c r="I79">
        <v>52.918770000000002</v>
      </c>
      <c r="J79">
        <v>0.21659610000000001</v>
      </c>
      <c r="K79">
        <v>0</v>
      </c>
      <c r="L79">
        <v>39.403190000000002</v>
      </c>
      <c r="M79">
        <v>0</v>
      </c>
      <c r="N79">
        <v>5.355696</v>
      </c>
      <c r="O79">
        <v>0.52864120000000003</v>
      </c>
      <c r="P79">
        <f t="shared" si="3"/>
        <v>0.22260920096852302</v>
      </c>
      <c r="Q79">
        <f t="shared" si="4"/>
        <v>1.2086196897038082</v>
      </c>
      <c r="R79">
        <f t="shared" si="5"/>
        <v>100.83607301067232</v>
      </c>
    </row>
    <row r="80" spans="1:18" x14ac:dyDescent="0.25">
      <c r="A80" t="s">
        <v>22</v>
      </c>
      <c r="B80">
        <v>0.40579009999999999</v>
      </c>
      <c r="C80">
        <v>0</v>
      </c>
      <c r="D80">
        <v>6.3957849999999997E-2</v>
      </c>
      <c r="E80">
        <v>1.9074549999999999E-2</v>
      </c>
      <c r="F80">
        <v>1.034235</v>
      </c>
      <c r="G80">
        <v>0</v>
      </c>
      <c r="H80">
        <v>6.6303979999999998E-2</v>
      </c>
      <c r="I80">
        <v>52.519640000000003</v>
      </c>
      <c r="J80">
        <v>0.19035089999999999</v>
      </c>
      <c r="K80">
        <v>2.467155E-2</v>
      </c>
      <c r="L80">
        <v>38.546430000000001</v>
      </c>
      <c r="M80">
        <v>9.4897560000000006E-2</v>
      </c>
      <c r="N80">
        <v>5.2592720000000002</v>
      </c>
      <c r="O80">
        <v>0.48772949999999998</v>
      </c>
      <c r="P80">
        <f t="shared" si="3"/>
        <v>0.20538140856932308</v>
      </c>
      <c r="Q80">
        <f t="shared" si="4"/>
        <v>1.1868596897038082</v>
      </c>
      <c r="R80">
        <f t="shared" si="5"/>
        <v>100.10459408827313</v>
      </c>
    </row>
    <row r="81" spans="1:18" x14ac:dyDescent="0.25">
      <c r="A81" t="s">
        <v>23</v>
      </c>
      <c r="B81">
        <v>0.27610309999999999</v>
      </c>
      <c r="C81">
        <v>0</v>
      </c>
      <c r="D81">
        <v>9.3727920000000006E-2</v>
      </c>
      <c r="E81">
        <v>1.148358E-2</v>
      </c>
      <c r="F81">
        <v>0.4650552</v>
      </c>
      <c r="G81">
        <v>0</v>
      </c>
      <c r="H81">
        <v>7.330354E-2</v>
      </c>
      <c r="I81">
        <v>52.784999999999997</v>
      </c>
      <c r="J81">
        <v>0.20723349999999999</v>
      </c>
      <c r="K81">
        <v>1.3952910000000001E-2</v>
      </c>
      <c r="L81">
        <v>38.444490000000002</v>
      </c>
      <c r="M81">
        <v>8.2428899999999999E-2</v>
      </c>
      <c r="N81">
        <v>5.4942140000000004</v>
      </c>
      <c r="O81">
        <v>0.46746280000000001</v>
      </c>
      <c r="P81">
        <f t="shared" si="3"/>
        <v>0.19684716285924833</v>
      </c>
      <c r="Q81">
        <f t="shared" si="4"/>
        <v>1.2398790409026799</v>
      </c>
      <c r="R81">
        <f t="shared" si="5"/>
        <v>99.851181653761927</v>
      </c>
    </row>
    <row r="82" spans="1:18" x14ac:dyDescent="0.25">
      <c r="A82" t="s">
        <v>24</v>
      </c>
    </row>
    <row r="84" spans="1:18" x14ac:dyDescent="0.25">
      <c r="A84" s="1" t="s">
        <v>87</v>
      </c>
      <c r="B84">
        <v>0.25890069999999998</v>
      </c>
      <c r="C84">
        <v>0</v>
      </c>
      <c r="D84">
        <v>4.8173250000000001E-2</v>
      </c>
      <c r="E84">
        <v>0</v>
      </c>
      <c r="F84">
        <v>0.61863860000000004</v>
      </c>
      <c r="G84">
        <v>0</v>
      </c>
      <c r="H84">
        <v>7.7080140000000005E-2</v>
      </c>
      <c r="I84">
        <v>52.799500000000002</v>
      </c>
      <c r="J84">
        <v>0.28186309999999998</v>
      </c>
      <c r="K84">
        <v>0</v>
      </c>
      <c r="L84">
        <v>39.290390000000002</v>
      </c>
      <c r="M84">
        <v>4.9750099999999998E-2</v>
      </c>
      <c r="N84">
        <v>5.1053740000000003</v>
      </c>
      <c r="O84">
        <v>0.74515569999999998</v>
      </c>
      <c r="P84">
        <f t="shared" si="3"/>
        <v>0.31378279818928306</v>
      </c>
      <c r="Q84">
        <f t="shared" si="4"/>
        <v>1.1521295345557123</v>
      </c>
      <c r="R84">
        <f t="shared" si="5"/>
        <v>100.740737922745</v>
      </c>
    </row>
    <row r="85" spans="1:18" x14ac:dyDescent="0.25">
      <c r="A85" t="s">
        <v>21</v>
      </c>
      <c r="B85">
        <v>0.18952459999999999</v>
      </c>
      <c r="C85">
        <v>0</v>
      </c>
      <c r="D85">
        <v>1.8378019999999999E-3</v>
      </c>
      <c r="E85">
        <v>0.1115294</v>
      </c>
      <c r="F85">
        <v>0.54778190000000004</v>
      </c>
      <c r="G85">
        <v>0</v>
      </c>
      <c r="H85">
        <v>1.730246E-3</v>
      </c>
      <c r="I85">
        <v>53.397460000000002</v>
      </c>
      <c r="J85">
        <v>0.26651380000000002</v>
      </c>
      <c r="K85">
        <v>3.087195E-3</v>
      </c>
      <c r="L85">
        <v>39.87359</v>
      </c>
      <c r="M85">
        <v>0</v>
      </c>
      <c r="N85">
        <v>4.9252859999999998</v>
      </c>
      <c r="O85">
        <v>0.42842089999999999</v>
      </c>
      <c r="P85">
        <f t="shared" si="3"/>
        <v>0.18040673755132119</v>
      </c>
      <c r="Q85">
        <f t="shared" si="4"/>
        <v>1.1114890832157969</v>
      </c>
      <c r="R85">
        <f t="shared" si="5"/>
        <v>101.03865766376714</v>
      </c>
    </row>
    <row r="86" spans="1:18" x14ac:dyDescent="0.25">
      <c r="A86" t="s">
        <v>22</v>
      </c>
      <c r="B86">
        <v>0.2348431</v>
      </c>
      <c r="C86">
        <v>0</v>
      </c>
      <c r="D86">
        <v>6.1915369999999997E-2</v>
      </c>
      <c r="E86">
        <v>4.405009E-2</v>
      </c>
      <c r="F86">
        <v>0.56982730000000004</v>
      </c>
      <c r="G86">
        <v>0</v>
      </c>
      <c r="H86">
        <v>3.5812030000000002E-2</v>
      </c>
      <c r="I86">
        <v>52.971780000000003</v>
      </c>
      <c r="J86">
        <v>0.23967060000000001</v>
      </c>
      <c r="K86">
        <v>0</v>
      </c>
      <c r="L86">
        <v>39.518619999999999</v>
      </c>
      <c r="M86">
        <v>5.236383E-2</v>
      </c>
      <c r="N86">
        <v>5.2922469999999997</v>
      </c>
      <c r="O86">
        <v>0.40072790000000003</v>
      </c>
      <c r="P86">
        <f t="shared" si="3"/>
        <v>0.16874529950521108</v>
      </c>
      <c r="Q86">
        <f t="shared" si="4"/>
        <v>1.1943011565585331</v>
      </c>
      <c r="R86">
        <f t="shared" si="5"/>
        <v>100.78490367606376</v>
      </c>
    </row>
    <row r="87" spans="1:18" x14ac:dyDescent="0.25">
      <c r="A87" t="s">
        <v>23</v>
      </c>
      <c r="B87">
        <v>0.1866478</v>
      </c>
      <c r="C87">
        <v>0</v>
      </c>
      <c r="D87">
        <v>2.4133390000000001E-2</v>
      </c>
      <c r="E87">
        <v>8.3437220000000006E-2</v>
      </c>
      <c r="F87">
        <v>0.5647394</v>
      </c>
      <c r="G87">
        <v>0</v>
      </c>
      <c r="H87">
        <v>5.8175749999999998E-2</v>
      </c>
      <c r="I87">
        <v>53.580509999999997</v>
      </c>
      <c r="J87">
        <v>0.15841659999999999</v>
      </c>
      <c r="K87">
        <v>0</v>
      </c>
      <c r="L87">
        <v>40.228140000000003</v>
      </c>
      <c r="M87">
        <v>7.9326530000000006E-2</v>
      </c>
      <c r="N87">
        <v>4.8214139999999999</v>
      </c>
      <c r="O87">
        <v>0.52114159999999998</v>
      </c>
      <c r="P87">
        <f t="shared" si="3"/>
        <v>0.21945114222549741</v>
      </c>
      <c r="Q87">
        <f t="shared" si="4"/>
        <v>1.0880482933709448</v>
      </c>
      <c r="R87">
        <f t="shared" si="5"/>
        <v>101.61358172559645</v>
      </c>
    </row>
    <row r="88" spans="1:18" x14ac:dyDescent="0.25">
      <c r="A88" t="s">
        <v>24</v>
      </c>
    </row>
    <row r="90" spans="1:18" x14ac:dyDescent="0.25">
      <c r="A90" s="1" t="s">
        <v>88</v>
      </c>
      <c r="B90">
        <v>0.39972560000000001</v>
      </c>
      <c r="C90">
        <v>0</v>
      </c>
      <c r="D90">
        <v>4.7481879999999997E-2</v>
      </c>
      <c r="E90">
        <v>4.65338E-2</v>
      </c>
      <c r="F90">
        <v>0.54700260000000001</v>
      </c>
      <c r="G90">
        <v>0</v>
      </c>
      <c r="H90">
        <v>3.6329689999999998E-2</v>
      </c>
      <c r="I90">
        <v>52.555520000000001</v>
      </c>
      <c r="J90">
        <v>0.223606</v>
      </c>
      <c r="K90">
        <v>8.227916E-3</v>
      </c>
      <c r="L90">
        <v>38.7029</v>
      </c>
      <c r="M90">
        <v>9.5531149999999995E-2</v>
      </c>
      <c r="N90">
        <v>5.0207059999999997</v>
      </c>
      <c r="O90">
        <v>0.61749290000000001</v>
      </c>
      <c r="P90">
        <f t="shared" si="3"/>
        <v>0.26002438151384355</v>
      </c>
      <c r="Q90">
        <f t="shared" si="4"/>
        <v>1.1330225105782792</v>
      </c>
      <c r="R90">
        <f t="shared" si="5"/>
        <v>99.694104428092146</v>
      </c>
    </row>
    <row r="91" spans="1:18" x14ac:dyDescent="0.25">
      <c r="A91" t="s">
        <v>21</v>
      </c>
      <c r="B91">
        <v>0.3244435</v>
      </c>
      <c r="C91">
        <v>4.9889749999999997E-3</v>
      </c>
      <c r="D91">
        <v>1.810206E-2</v>
      </c>
      <c r="E91">
        <v>7.8278440000000005E-2</v>
      </c>
      <c r="F91">
        <v>0.58678909999999995</v>
      </c>
      <c r="G91">
        <v>0</v>
      </c>
      <c r="H91">
        <v>6.4479610000000007E-2</v>
      </c>
      <c r="I91">
        <v>52.517569999999999</v>
      </c>
      <c r="J91">
        <v>0.18465980000000001</v>
      </c>
      <c r="K91">
        <v>1.810734E-2</v>
      </c>
      <c r="L91">
        <v>38.954329999999999</v>
      </c>
      <c r="M91">
        <v>5.3748240000000003E-2</v>
      </c>
      <c r="N91">
        <v>5.20716</v>
      </c>
      <c r="O91">
        <v>0.5994526</v>
      </c>
      <c r="P91">
        <f t="shared" si="3"/>
        <v>0.25242766607011263</v>
      </c>
      <c r="Q91">
        <f t="shared" si="4"/>
        <v>1.1750995768688293</v>
      </c>
      <c r="R91">
        <f t="shared" si="5"/>
        <v>100.03963690793896</v>
      </c>
    </row>
    <row r="92" spans="1:18" x14ac:dyDescent="0.25">
      <c r="A92" t="s">
        <v>22</v>
      </c>
      <c r="B92">
        <v>0.43007220000000002</v>
      </c>
      <c r="C92">
        <v>0</v>
      </c>
      <c r="D92">
        <v>7.6929349999999994E-2</v>
      </c>
      <c r="E92">
        <v>3.660646E-2</v>
      </c>
      <c r="F92">
        <v>0.62136009999999997</v>
      </c>
      <c r="G92">
        <v>0</v>
      </c>
      <c r="H92">
        <v>9.0977509999999998E-2</v>
      </c>
      <c r="I92">
        <v>52.095570000000002</v>
      </c>
      <c r="J92">
        <v>0.1776025</v>
      </c>
      <c r="K92">
        <v>0</v>
      </c>
      <c r="L92">
        <v>38.64461</v>
      </c>
      <c r="M92">
        <v>0.1454857</v>
      </c>
      <c r="N92">
        <v>4.8786139999999998</v>
      </c>
      <c r="O92">
        <v>0.50558499999999995</v>
      </c>
      <c r="P92">
        <f t="shared" si="3"/>
        <v>0.21290030529529422</v>
      </c>
      <c r="Q92">
        <f t="shared" si="4"/>
        <v>1.1009566149506345</v>
      </c>
      <c r="R92">
        <f t="shared" si="5"/>
        <v>99.017269740245908</v>
      </c>
    </row>
    <row r="93" spans="1:18" x14ac:dyDescent="0.25">
      <c r="A93" t="s">
        <v>23</v>
      </c>
    </row>
    <row r="95" spans="1:18" x14ac:dyDescent="0.25">
      <c r="A95" s="1" t="s">
        <v>89</v>
      </c>
      <c r="B95">
        <v>0.40018880000000001</v>
      </c>
      <c r="C95">
        <v>0</v>
      </c>
      <c r="D95">
        <v>8.9292259999999998E-2</v>
      </c>
      <c r="E95">
        <v>1.002488E-2</v>
      </c>
      <c r="F95">
        <v>0.49317319999999998</v>
      </c>
      <c r="G95">
        <v>0</v>
      </c>
      <c r="H95">
        <v>8.0061740000000006E-2</v>
      </c>
      <c r="I95">
        <v>51.427639999999997</v>
      </c>
      <c r="J95">
        <v>0.19611880000000001</v>
      </c>
      <c r="K95">
        <v>0</v>
      </c>
      <c r="L95">
        <v>37.43385</v>
      </c>
      <c r="M95">
        <v>6.3656870000000004E-2</v>
      </c>
      <c r="N95">
        <v>4.953157</v>
      </c>
      <c r="O95">
        <v>0.2386366</v>
      </c>
      <c r="P95">
        <f t="shared" si="3"/>
        <v>0.10048914622591852</v>
      </c>
      <c r="Q95">
        <f t="shared" si="4"/>
        <v>1.1177787306064879</v>
      </c>
      <c r="R95">
        <f t="shared" si="5"/>
        <v>96.604068026832422</v>
      </c>
    </row>
    <row r="96" spans="1:18" x14ac:dyDescent="0.25">
      <c r="A96" t="s">
        <v>21</v>
      </c>
    </row>
    <row r="98" spans="1:18" x14ac:dyDescent="0.25">
      <c r="A98" s="1" t="s">
        <v>90</v>
      </c>
      <c r="B98">
        <v>0.41701559999999999</v>
      </c>
      <c r="C98">
        <v>0</v>
      </c>
      <c r="D98">
        <v>4.938464E-2</v>
      </c>
      <c r="E98">
        <v>1.8698650000000001E-2</v>
      </c>
      <c r="F98">
        <v>0.71181470000000002</v>
      </c>
      <c r="G98">
        <v>0</v>
      </c>
      <c r="H98">
        <v>9.3167420000000001E-2</v>
      </c>
      <c r="I98">
        <v>52.58164</v>
      </c>
      <c r="J98">
        <v>0.1943213</v>
      </c>
      <c r="K98">
        <v>6.4286389999999999E-3</v>
      </c>
      <c r="L98">
        <v>38.883400000000002</v>
      </c>
      <c r="M98">
        <v>2.247273E-2</v>
      </c>
      <c r="N98">
        <v>5.3691820000000003</v>
      </c>
      <c r="O98">
        <v>0.5980124</v>
      </c>
      <c r="P98">
        <f t="shared" si="3"/>
        <v>0.25182120223181387</v>
      </c>
      <c r="Q98">
        <f t="shared" si="4"/>
        <v>1.2116630747531734</v>
      </c>
      <c r="R98">
        <f t="shared" si="5"/>
        <v>100.40902235598499</v>
      </c>
    </row>
    <row r="99" spans="1:18" x14ac:dyDescent="0.25">
      <c r="A99" t="s">
        <v>21</v>
      </c>
      <c r="B99">
        <v>0.42726969999999997</v>
      </c>
      <c r="C99">
        <v>0</v>
      </c>
      <c r="D99">
        <v>6.6761749999999995E-2</v>
      </c>
      <c r="E99">
        <v>1.0925870000000001E-2</v>
      </c>
      <c r="F99">
        <v>1.006078</v>
      </c>
      <c r="G99">
        <v>0</v>
      </c>
      <c r="H99">
        <v>4.6958970000000003E-2</v>
      </c>
      <c r="I99">
        <v>52.358280000000001</v>
      </c>
      <c r="J99">
        <v>0.1679879</v>
      </c>
      <c r="K99">
        <v>2.2650110000000001E-2</v>
      </c>
      <c r="L99">
        <v>38.733150000000002</v>
      </c>
      <c r="M99">
        <v>1.251539E-2</v>
      </c>
      <c r="N99">
        <v>5.0705530000000003</v>
      </c>
      <c r="O99">
        <v>0.75166750000000004</v>
      </c>
      <c r="P99">
        <f t="shared" si="3"/>
        <v>0.31652489735761657</v>
      </c>
      <c r="Q99">
        <f t="shared" si="4"/>
        <v>1.1442714809590973</v>
      </c>
      <c r="R99">
        <f t="shared" si="5"/>
        <v>100.13559456831671</v>
      </c>
    </row>
    <row r="100" spans="1:18" x14ac:dyDescent="0.25">
      <c r="A100" t="s">
        <v>22</v>
      </c>
      <c r="B100">
        <v>0.77883020000000003</v>
      </c>
      <c r="C100">
        <v>0</v>
      </c>
      <c r="D100">
        <v>0.1122923</v>
      </c>
      <c r="E100">
        <v>1.9217689999999999E-2</v>
      </c>
      <c r="F100">
        <v>1.001171</v>
      </c>
      <c r="G100">
        <v>0</v>
      </c>
      <c r="H100">
        <v>7.3107619999999998E-2</v>
      </c>
      <c r="I100">
        <v>51.463180000000001</v>
      </c>
      <c r="J100">
        <v>0.17831250000000001</v>
      </c>
      <c r="K100">
        <v>2.58859E-2</v>
      </c>
      <c r="L100">
        <v>37.565399999999997</v>
      </c>
      <c r="M100">
        <v>0.39936090000000002</v>
      </c>
      <c r="N100">
        <v>5.0558300000000003</v>
      </c>
      <c r="O100">
        <v>0.38323649999999998</v>
      </c>
      <c r="P100">
        <f t="shared" si="3"/>
        <v>0.16137972418149277</v>
      </c>
      <c r="Q100">
        <f t="shared" si="4"/>
        <v>1.1409489421720733</v>
      </c>
      <c r="R100">
        <f t="shared" si="5"/>
        <v>98.358153276353562</v>
      </c>
    </row>
    <row r="101" spans="1:18" x14ac:dyDescent="0.25">
      <c r="A101" t="s">
        <v>23</v>
      </c>
    </row>
    <row r="103" spans="1:18" x14ac:dyDescent="0.25">
      <c r="A103" s="1" t="s">
        <v>91</v>
      </c>
      <c r="B103">
        <v>0.38278830000000003</v>
      </c>
      <c r="C103">
        <v>7.7302839999999996E-3</v>
      </c>
      <c r="D103">
        <v>0.1243118</v>
      </c>
      <c r="E103">
        <v>3.1853520000000003E-2</v>
      </c>
      <c r="F103">
        <v>0.40890959999999998</v>
      </c>
      <c r="G103">
        <v>0</v>
      </c>
      <c r="H103">
        <v>6.5025570000000005E-2</v>
      </c>
      <c r="I103">
        <v>52.821249999999999</v>
      </c>
      <c r="J103">
        <v>0.22222130000000001</v>
      </c>
      <c r="K103">
        <v>0</v>
      </c>
      <c r="L103">
        <v>39.523989999999998</v>
      </c>
      <c r="M103">
        <v>0</v>
      </c>
      <c r="N103">
        <v>4.9691349999999996</v>
      </c>
      <c r="O103">
        <v>0.36540460000000002</v>
      </c>
      <c r="P103">
        <f t="shared" si="3"/>
        <v>0.15387076534372041</v>
      </c>
      <c r="Q103">
        <f t="shared" si="4"/>
        <v>1.1213844851904089</v>
      </c>
      <c r="R103">
        <f t="shared" si="5"/>
        <v>100.19787522453413</v>
      </c>
    </row>
    <row r="104" spans="1:18" x14ac:dyDescent="0.25">
      <c r="A104" t="s">
        <v>21</v>
      </c>
      <c r="B104">
        <v>0.39757439999999999</v>
      </c>
      <c r="C104">
        <v>1.0159420000000001E-2</v>
      </c>
      <c r="D104">
        <v>9.2147969999999996E-2</v>
      </c>
      <c r="E104">
        <v>2.2047000000000001E-2</v>
      </c>
      <c r="F104">
        <v>0.51272269999999998</v>
      </c>
      <c r="G104">
        <v>0</v>
      </c>
      <c r="H104">
        <v>3.1288249999999997E-2</v>
      </c>
      <c r="I104">
        <v>52.849440000000001</v>
      </c>
      <c r="J104">
        <v>0.15279490000000001</v>
      </c>
      <c r="K104">
        <v>4.8341330000000002E-2</v>
      </c>
      <c r="L104">
        <v>39.446359999999999</v>
      </c>
      <c r="M104">
        <v>2.237917E-2</v>
      </c>
      <c r="N104">
        <v>4.8979549999999996</v>
      </c>
      <c r="O104">
        <v>0.42715360000000002</v>
      </c>
      <c r="P104">
        <f t="shared" si="3"/>
        <v>0.17987308137698704</v>
      </c>
      <c r="Q104">
        <f t="shared" si="4"/>
        <v>1.1053212976022566</v>
      </c>
      <c r="R104">
        <f t="shared" si="5"/>
        <v>100.19555811897922</v>
      </c>
    </row>
    <row r="105" spans="1:18" x14ac:dyDescent="0.25">
      <c r="A105" t="s">
        <v>22</v>
      </c>
      <c r="B105">
        <v>0.37147980000000003</v>
      </c>
      <c r="C105">
        <v>0</v>
      </c>
      <c r="D105">
        <v>4.167759E-2</v>
      </c>
      <c r="E105">
        <v>3.6009619999999999E-2</v>
      </c>
      <c r="F105">
        <v>0.56662509999999999</v>
      </c>
      <c r="G105">
        <v>0</v>
      </c>
      <c r="H105">
        <v>5.7023749999999998E-2</v>
      </c>
      <c r="I105">
        <v>52.936329999999998</v>
      </c>
      <c r="J105">
        <v>0.2306677</v>
      </c>
      <c r="K105">
        <v>3.9529630000000003E-2</v>
      </c>
      <c r="L105">
        <v>39.49091</v>
      </c>
      <c r="M105">
        <v>0.13094539999999999</v>
      </c>
      <c r="N105">
        <v>4.8032899999999996</v>
      </c>
      <c r="O105">
        <v>0.43383260000000001</v>
      </c>
      <c r="P105">
        <f t="shared" si="3"/>
        <v>0.18268558795662701</v>
      </c>
      <c r="Q105">
        <f t="shared" si="4"/>
        <v>1.0839582510578278</v>
      </c>
      <c r="R105">
        <f t="shared" si="5"/>
        <v>100.40496502901445</v>
      </c>
    </row>
    <row r="106" spans="1:18" x14ac:dyDescent="0.25">
      <c r="A106" t="s">
        <v>23</v>
      </c>
      <c r="B106">
        <v>0.59391799999999995</v>
      </c>
      <c r="C106">
        <v>3.0349379999999999E-2</v>
      </c>
      <c r="D106">
        <v>0.1026405</v>
      </c>
      <c r="E106">
        <v>2.6801599999999998E-2</v>
      </c>
      <c r="F106">
        <v>0.59478839999999999</v>
      </c>
      <c r="G106">
        <v>0</v>
      </c>
      <c r="H106">
        <v>0.11424090000000001</v>
      </c>
      <c r="I106">
        <v>52.580280000000002</v>
      </c>
      <c r="J106">
        <v>0.23402629999999999</v>
      </c>
      <c r="K106">
        <v>2.998348E-2</v>
      </c>
      <c r="L106">
        <v>39.13409</v>
      </c>
      <c r="M106">
        <v>1.11938E-2</v>
      </c>
      <c r="N106">
        <v>4.8092230000000002</v>
      </c>
      <c r="O106">
        <v>0.49008299999999999</v>
      </c>
      <c r="P106">
        <f t="shared" si="3"/>
        <v>0.20637246025897463</v>
      </c>
      <c r="Q106">
        <f t="shared" si="4"/>
        <v>1.0852971509167841</v>
      </c>
      <c r="R106">
        <f t="shared" si="5"/>
        <v>100.04328797117577</v>
      </c>
    </row>
    <row r="107" spans="1:18" x14ac:dyDescent="0.25">
      <c r="A107" t="s">
        <v>24</v>
      </c>
    </row>
    <row r="109" spans="1:18" x14ac:dyDescent="0.25">
      <c r="A109" s="1" t="s">
        <v>92</v>
      </c>
      <c r="B109">
        <v>0.29952040000000002</v>
      </c>
      <c r="C109">
        <v>0</v>
      </c>
      <c r="E109">
        <v>3.8429150000000002E-2</v>
      </c>
      <c r="F109">
        <v>0.97016190000000002</v>
      </c>
      <c r="G109">
        <v>0</v>
      </c>
      <c r="H109">
        <v>4.9903780000000002E-2</v>
      </c>
      <c r="I109">
        <v>52.823680000000003</v>
      </c>
      <c r="J109">
        <v>0.1103647</v>
      </c>
      <c r="K109">
        <v>3.332967E-3</v>
      </c>
      <c r="L109">
        <v>39.568860000000001</v>
      </c>
      <c r="M109">
        <v>3.3033130000000001E-2</v>
      </c>
      <c r="N109">
        <v>5.4212030000000002</v>
      </c>
      <c r="O109">
        <v>0.51563630000000005</v>
      </c>
      <c r="P109">
        <f t="shared" si="3"/>
        <v>0.21713287714496265</v>
      </c>
      <c r="Q109">
        <f t="shared" si="4"/>
        <v>1.2234026516220027</v>
      </c>
      <c r="R109">
        <f t="shared" si="5"/>
        <v>101.27466085576697</v>
      </c>
    </row>
    <row r="110" spans="1:18" x14ac:dyDescent="0.25">
      <c r="A110" t="s">
        <v>21</v>
      </c>
      <c r="B110">
        <v>0.46222229999999997</v>
      </c>
      <c r="C110">
        <v>1.6283519999999999E-2</v>
      </c>
      <c r="E110">
        <v>8.5128250000000003E-2</v>
      </c>
      <c r="F110">
        <v>0.98959169999999996</v>
      </c>
      <c r="G110">
        <v>0</v>
      </c>
      <c r="H110">
        <v>9.8086419999999994E-2</v>
      </c>
      <c r="I110">
        <v>52.48133</v>
      </c>
      <c r="J110">
        <v>0.15691749999999999</v>
      </c>
      <c r="K110">
        <v>0</v>
      </c>
      <c r="L110">
        <v>39.162689999999998</v>
      </c>
      <c r="M110">
        <v>2.6617789999999999E-2</v>
      </c>
      <c r="N110">
        <v>5.2849760000000003</v>
      </c>
      <c r="O110">
        <v>0.3646819</v>
      </c>
      <c r="P110">
        <f t="shared" si="3"/>
        <v>0.15356643857248131</v>
      </c>
      <c r="Q110">
        <f t="shared" si="4"/>
        <v>1.1926603102961919</v>
      </c>
      <c r="R110">
        <f t="shared" si="5"/>
        <v>100.47475212886867</v>
      </c>
    </row>
    <row r="111" spans="1:18" x14ac:dyDescent="0.25">
      <c r="A111" t="s">
        <v>22</v>
      </c>
      <c r="B111">
        <v>0.35559459999999998</v>
      </c>
      <c r="C111">
        <v>7.8430269999999996E-2</v>
      </c>
      <c r="E111">
        <v>1.9744040000000001E-2</v>
      </c>
      <c r="F111">
        <v>0.71499270000000004</v>
      </c>
      <c r="G111">
        <v>0</v>
      </c>
      <c r="H111">
        <v>0.11801150000000001</v>
      </c>
      <c r="I111">
        <v>52.407859999999999</v>
      </c>
      <c r="J111">
        <v>0.2028904</v>
      </c>
      <c r="K111">
        <v>2.817596E-2</v>
      </c>
      <c r="L111">
        <v>38.96331</v>
      </c>
      <c r="M111">
        <v>0.10735450000000001</v>
      </c>
      <c r="N111">
        <v>5.3759880000000004</v>
      </c>
      <c r="O111">
        <v>0.55812759999999995</v>
      </c>
      <c r="P111">
        <f t="shared" si="3"/>
        <v>0.23502583429834717</v>
      </c>
      <c r="Q111">
        <f t="shared" si="4"/>
        <v>1.2131989844851905</v>
      </c>
      <c r="R111">
        <f t="shared" si="5"/>
        <v>100.37870438878353</v>
      </c>
    </row>
    <row r="112" spans="1:18" x14ac:dyDescent="0.25">
      <c r="A112" t="s">
        <v>23</v>
      </c>
    </row>
    <row r="114" spans="1:18" x14ac:dyDescent="0.25">
      <c r="A114" s="1" t="s">
        <v>93</v>
      </c>
      <c r="B114">
        <v>0.43927650000000001</v>
      </c>
      <c r="C114">
        <v>0</v>
      </c>
      <c r="D114">
        <v>7.6930399999999996E-2</v>
      </c>
      <c r="E114">
        <v>0</v>
      </c>
      <c r="F114">
        <v>0.64784980000000003</v>
      </c>
      <c r="G114">
        <v>0</v>
      </c>
      <c r="H114">
        <v>1.0260470000000001E-2</v>
      </c>
      <c r="I114">
        <v>53.043030000000002</v>
      </c>
      <c r="J114">
        <v>0.17011760000000001</v>
      </c>
      <c r="K114">
        <v>2.1668859999999998E-3</v>
      </c>
      <c r="L114">
        <v>39.330109999999998</v>
      </c>
      <c r="M114">
        <v>8.9017379999999993E-2</v>
      </c>
      <c r="N114">
        <v>5.0122590000000002</v>
      </c>
      <c r="O114">
        <v>0.40922560000000002</v>
      </c>
      <c r="P114">
        <f t="shared" si="3"/>
        <v>0.17232365512159176</v>
      </c>
      <c r="Q114">
        <f t="shared" si="4"/>
        <v>1.1311162764456981</v>
      </c>
      <c r="R114">
        <f t="shared" si="5"/>
        <v>100.53368356756728</v>
      </c>
    </row>
    <row r="115" spans="1:18" x14ac:dyDescent="0.25">
      <c r="A115" t="s">
        <v>21</v>
      </c>
      <c r="B115">
        <v>0.483852</v>
      </c>
      <c r="C115">
        <v>0</v>
      </c>
      <c r="D115">
        <v>9.5182840000000005E-2</v>
      </c>
      <c r="E115">
        <v>0</v>
      </c>
      <c r="F115">
        <v>0.86628780000000005</v>
      </c>
      <c r="G115">
        <v>0</v>
      </c>
      <c r="H115">
        <v>3.4093239999999997E-2</v>
      </c>
      <c r="I115">
        <v>52.78331</v>
      </c>
      <c r="J115">
        <v>0.25431239999999999</v>
      </c>
      <c r="K115">
        <v>0</v>
      </c>
      <c r="L115">
        <v>39.299250000000001</v>
      </c>
      <c r="M115">
        <v>6.3689529999999994E-2</v>
      </c>
      <c r="N115">
        <v>5.0926039999999997</v>
      </c>
      <c r="O115">
        <v>0.81187810000000005</v>
      </c>
      <c r="P115">
        <f t="shared" si="3"/>
        <v>0.34187939783135068</v>
      </c>
      <c r="Q115">
        <f t="shared" si="4"/>
        <v>1.1492477291960506</v>
      </c>
      <c r="R115">
        <f t="shared" si="5"/>
        <v>101.27558703702741</v>
      </c>
    </row>
    <row r="116" spans="1:18" x14ac:dyDescent="0.25">
      <c r="A116" t="s">
        <v>22</v>
      </c>
    </row>
    <row r="118" spans="1:18" x14ac:dyDescent="0.25">
      <c r="A118" s="1" t="s">
        <v>94</v>
      </c>
      <c r="B118">
        <v>0.53940589999999999</v>
      </c>
      <c r="C118">
        <v>7.3779780000000003E-2</v>
      </c>
      <c r="D118">
        <v>7.2956950000000007E-2</v>
      </c>
      <c r="E118">
        <v>0.11494020000000001</v>
      </c>
      <c r="F118">
        <v>0.53525480000000003</v>
      </c>
      <c r="G118">
        <v>0</v>
      </c>
      <c r="H118">
        <v>8.5768150000000001E-2</v>
      </c>
      <c r="I118">
        <v>52.46716</v>
      </c>
      <c r="J118">
        <v>0.14011470000000001</v>
      </c>
      <c r="K118">
        <v>1.7978910000000001E-2</v>
      </c>
      <c r="L118">
        <v>38.543750000000003</v>
      </c>
      <c r="M118">
        <v>6.3753859999999996E-2</v>
      </c>
      <c r="N118">
        <v>4.7454809999999998</v>
      </c>
      <c r="O118">
        <v>0.61591799999999997</v>
      </c>
      <c r="P118">
        <f t="shared" si="3"/>
        <v>0.2593611959153595</v>
      </c>
      <c r="Q118">
        <f t="shared" si="4"/>
        <v>1.0709124964739067</v>
      </c>
      <c r="R118">
        <f t="shared" si="5"/>
        <v>99.346535942389266</v>
      </c>
    </row>
    <row r="119" spans="1:18" x14ac:dyDescent="0.25">
      <c r="A119" t="s">
        <v>21</v>
      </c>
      <c r="B119">
        <v>0.50051840000000003</v>
      </c>
      <c r="C119">
        <v>3.3969100000000002E-2</v>
      </c>
      <c r="D119">
        <v>8.0588090000000001E-2</v>
      </c>
      <c r="E119">
        <v>0</v>
      </c>
      <c r="F119">
        <v>0.79246079999999997</v>
      </c>
      <c r="G119">
        <v>0</v>
      </c>
      <c r="H119">
        <v>8.6193420000000007E-2</v>
      </c>
      <c r="I119">
        <v>52.318040000000003</v>
      </c>
      <c r="J119">
        <v>0.25137300000000001</v>
      </c>
      <c r="K119">
        <v>0</v>
      </c>
      <c r="L119">
        <v>38.665469999999999</v>
      </c>
      <c r="M119">
        <v>0.15911620000000001</v>
      </c>
      <c r="N119">
        <v>4.705622</v>
      </c>
      <c r="O119">
        <v>0.4040781</v>
      </c>
      <c r="P119">
        <f t="shared" si="3"/>
        <v>0.17015605853247709</v>
      </c>
      <c r="Q119">
        <f t="shared" si="4"/>
        <v>1.0619175176304654</v>
      </c>
      <c r="R119">
        <f t="shared" si="5"/>
        <v>99.229502686162959</v>
      </c>
    </row>
    <row r="120" spans="1:18" x14ac:dyDescent="0.25">
      <c r="A120" t="s">
        <v>22</v>
      </c>
    </row>
    <row r="122" spans="1:18" x14ac:dyDescent="0.25">
      <c r="A122" s="1" t="s">
        <v>95</v>
      </c>
      <c r="B122">
        <v>0.45971960000000001</v>
      </c>
      <c r="C122">
        <v>5.1860049999999998E-2</v>
      </c>
      <c r="D122">
        <v>8.3064470000000001E-2</v>
      </c>
      <c r="E122">
        <v>8.5961700000000002E-2</v>
      </c>
      <c r="F122">
        <v>0.58523259999999999</v>
      </c>
      <c r="G122">
        <v>0</v>
      </c>
      <c r="H122">
        <v>7.3388200000000001E-2</v>
      </c>
      <c r="I122">
        <v>52.98359</v>
      </c>
      <c r="J122">
        <v>0.17436209999999999</v>
      </c>
      <c r="K122">
        <v>0</v>
      </c>
      <c r="L122">
        <v>39.339440000000003</v>
      </c>
      <c r="M122">
        <v>5.3840680000000002E-2</v>
      </c>
      <c r="N122">
        <v>5.2654649999999998</v>
      </c>
      <c r="O122">
        <v>0.2450252</v>
      </c>
      <c r="P122">
        <f t="shared" si="3"/>
        <v>0.10317936624907885</v>
      </c>
      <c r="Q122">
        <f t="shared" si="4"/>
        <v>1.188257263751763</v>
      </c>
      <c r="R122">
        <f t="shared" si="5"/>
        <v>100.69238623000085</v>
      </c>
    </row>
    <row r="123" spans="1:18" x14ac:dyDescent="0.25">
      <c r="A123" t="s">
        <v>21</v>
      </c>
      <c r="B123">
        <v>0.41653839999999998</v>
      </c>
      <c r="C123">
        <v>2.77706E-3</v>
      </c>
      <c r="D123">
        <v>7.1584129999999996E-2</v>
      </c>
      <c r="E123">
        <v>0</v>
      </c>
      <c r="F123">
        <v>0.46835599999999999</v>
      </c>
      <c r="G123">
        <v>0</v>
      </c>
      <c r="H123">
        <v>0.1030079</v>
      </c>
      <c r="I123">
        <v>52.826189999999997</v>
      </c>
      <c r="J123">
        <v>0.1491403</v>
      </c>
      <c r="K123">
        <v>0</v>
      </c>
      <c r="L123">
        <v>38.738549999999996</v>
      </c>
      <c r="M123">
        <v>2.5671030000000001E-2</v>
      </c>
      <c r="N123">
        <v>5.4592330000000002</v>
      </c>
      <c r="O123">
        <v>0.2889352</v>
      </c>
      <c r="P123">
        <f t="shared" si="3"/>
        <v>0.12166973365617433</v>
      </c>
      <c r="Q123">
        <f t="shared" si="4"/>
        <v>1.231984880112835</v>
      </c>
      <c r="R123">
        <f t="shared" si="5"/>
        <v>99.903637633768994</v>
      </c>
    </row>
    <row r="124" spans="1:18" x14ac:dyDescent="0.25">
      <c r="A124" t="s">
        <v>22</v>
      </c>
      <c r="B124">
        <v>0.52267810000000003</v>
      </c>
      <c r="C124">
        <v>3.8411059999999997E-2</v>
      </c>
      <c r="D124">
        <v>0.1873243</v>
      </c>
      <c r="E124">
        <v>8.2562529999999995E-2</v>
      </c>
      <c r="F124">
        <v>0.64939820000000004</v>
      </c>
      <c r="G124">
        <v>0</v>
      </c>
      <c r="H124">
        <v>0.1781365</v>
      </c>
      <c r="I124">
        <v>51.735050000000001</v>
      </c>
      <c r="J124">
        <v>0.21116480000000001</v>
      </c>
      <c r="K124">
        <v>9.6278749999999993E-3</v>
      </c>
      <c r="L124">
        <v>38.944789999999998</v>
      </c>
      <c r="M124">
        <v>8.2904190000000003E-2</v>
      </c>
      <c r="N124">
        <v>5.467066</v>
      </c>
      <c r="O124">
        <v>0.7806748</v>
      </c>
      <c r="P124">
        <f t="shared" si="3"/>
        <v>0.32873978313506685</v>
      </c>
      <c r="Q124">
        <f t="shared" si="4"/>
        <v>1.2337525528913962</v>
      </c>
      <c r="R124">
        <f t="shared" si="5"/>
        <v>100.45228069102646</v>
      </c>
    </row>
    <row r="125" spans="1:18" x14ac:dyDescent="0.25">
      <c r="A125" t="s">
        <v>23</v>
      </c>
    </row>
    <row r="128" spans="1:18" x14ac:dyDescent="0.25">
      <c r="A128" t="s">
        <v>96</v>
      </c>
    </row>
    <row r="129" spans="1:2" x14ac:dyDescent="0.25">
      <c r="A129" t="s">
        <v>97</v>
      </c>
      <c r="B129">
        <v>28.085000000000001</v>
      </c>
    </row>
    <row r="130" spans="1:2" x14ac:dyDescent="0.25">
      <c r="A130" t="s">
        <v>98</v>
      </c>
      <c r="B130">
        <v>47.9</v>
      </c>
    </row>
    <row r="131" spans="1:2" x14ac:dyDescent="0.25">
      <c r="A131" t="s">
        <v>99</v>
      </c>
      <c r="B131">
        <v>26.981999999999999</v>
      </c>
    </row>
    <row r="132" spans="1:2" x14ac:dyDescent="0.25">
      <c r="A132" t="s">
        <v>100</v>
      </c>
      <c r="B132">
        <v>51.996000000000002</v>
      </c>
    </row>
    <row r="133" spans="1:2" x14ac:dyDescent="0.25">
      <c r="A133" t="s">
        <v>101</v>
      </c>
      <c r="B133">
        <v>55.844999999999999</v>
      </c>
    </row>
    <row r="134" spans="1:2" x14ac:dyDescent="0.25">
      <c r="A134" t="s">
        <v>102</v>
      </c>
      <c r="B134">
        <v>54.938000000000002</v>
      </c>
    </row>
    <row r="135" spans="1:2" x14ac:dyDescent="0.25">
      <c r="A135" t="s">
        <v>103</v>
      </c>
      <c r="B135">
        <v>24.305</v>
      </c>
    </row>
    <row r="136" spans="1:2" x14ac:dyDescent="0.25">
      <c r="A136" t="s">
        <v>104</v>
      </c>
      <c r="B136">
        <v>40.078000000000003</v>
      </c>
    </row>
    <row r="137" spans="1:2" x14ac:dyDescent="0.25">
      <c r="A137" t="s">
        <v>105</v>
      </c>
      <c r="B137">
        <v>22.99</v>
      </c>
    </row>
    <row r="138" spans="1:2" x14ac:dyDescent="0.25">
      <c r="A138" t="s">
        <v>106</v>
      </c>
      <c r="B138">
        <v>39.101999999999997</v>
      </c>
    </row>
    <row r="139" spans="1:2" x14ac:dyDescent="0.25">
      <c r="A139" t="s">
        <v>107</v>
      </c>
      <c r="B139">
        <v>30.974</v>
      </c>
    </row>
    <row r="140" spans="1:2" x14ac:dyDescent="0.25">
      <c r="A140" t="s">
        <v>68</v>
      </c>
      <c r="B140">
        <v>32.006</v>
      </c>
    </row>
    <row r="141" spans="1:2" x14ac:dyDescent="0.25">
      <c r="A141" t="s">
        <v>69</v>
      </c>
      <c r="B141">
        <v>35.450000000000003</v>
      </c>
    </row>
    <row r="142" spans="1:2" x14ac:dyDescent="0.25">
      <c r="A142" t="s">
        <v>70</v>
      </c>
      <c r="B142">
        <v>18.998000000000001</v>
      </c>
    </row>
    <row r="143" spans="1:2" x14ac:dyDescent="0.25">
      <c r="A143" t="s">
        <v>108</v>
      </c>
      <c r="B143">
        <v>15.999000000000001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2"/>
  <sheetViews>
    <sheetView workbookViewId="0">
      <pane xSplit="1" topLeftCell="H1" activePane="topRight" state="frozen"/>
      <selection activeCell="A166" sqref="A166"/>
      <selection pane="topRight" activeCell="P7" sqref="P7"/>
    </sheetView>
  </sheetViews>
  <sheetFormatPr defaultRowHeight="15" x14ac:dyDescent="0.25"/>
  <cols>
    <col min="1" max="1" width="16.7109375" bestFit="1" customWidth="1"/>
    <col min="2" max="2" width="24.85546875" customWidth="1"/>
    <col min="3" max="3" width="26.42578125" customWidth="1"/>
    <col min="4" max="4" width="26.7109375" customWidth="1"/>
    <col min="5" max="5" width="25.85546875" customWidth="1"/>
    <col min="6" max="6" width="25.5703125" customWidth="1"/>
    <col min="7" max="7" width="25" customWidth="1"/>
    <col min="8" max="8" width="24.85546875" customWidth="1"/>
    <col min="9" max="9" width="25" customWidth="1"/>
    <col min="10" max="10" width="26.140625" customWidth="1"/>
    <col min="11" max="11" width="25.5703125" customWidth="1"/>
    <col min="12" max="12" width="25.85546875" customWidth="1"/>
    <col min="13" max="13" width="26.85546875" customWidth="1"/>
    <col min="14" max="14" width="26.140625" customWidth="1"/>
    <col min="15" max="15" width="16.7109375" customWidth="1"/>
    <col min="16" max="16" width="13.5703125" bestFit="1" customWidth="1"/>
    <col min="17" max="17" width="24.85546875" bestFit="1" customWidth="1"/>
    <col min="18" max="18" width="26.42578125" bestFit="1" customWidth="1"/>
    <col min="19" max="19" width="26.7109375" bestFit="1" customWidth="1"/>
    <col min="20" max="20" width="25.85546875" bestFit="1" customWidth="1"/>
    <col min="21" max="21" width="25.5703125" bestFit="1" customWidth="1"/>
    <col min="22" max="22" width="25" bestFit="1" customWidth="1"/>
    <col min="23" max="23" width="24.85546875" bestFit="1" customWidth="1"/>
    <col min="24" max="24" width="25.7109375" bestFit="1" customWidth="1"/>
    <col min="25" max="25" width="25" bestFit="1" customWidth="1"/>
    <col min="26" max="26" width="26.140625" bestFit="1" customWidth="1"/>
    <col min="27" max="27" width="25.5703125" bestFit="1" customWidth="1"/>
    <col min="28" max="28" width="25.85546875" bestFit="1" customWidth="1"/>
    <col min="29" max="29" width="26.85546875" bestFit="1" customWidth="1"/>
    <col min="30" max="30" width="26.140625" bestFit="1" customWidth="1"/>
    <col min="31" max="31" width="16.7109375" bestFit="1" customWidth="1"/>
  </cols>
  <sheetData>
    <row r="2" spans="1:17" x14ac:dyDescent="0.25">
      <c r="A2" t="s">
        <v>0</v>
      </c>
    </row>
    <row r="3" spans="1:17" x14ac:dyDescent="0.25">
      <c r="A3" t="s">
        <v>1</v>
      </c>
    </row>
    <row r="4" spans="1:17" x14ac:dyDescent="0.25">
      <c r="A4" s="1" t="s">
        <v>2</v>
      </c>
    </row>
    <row r="6" spans="1:17" x14ac:dyDescent="0.25">
      <c r="A6" t="s">
        <v>3</v>
      </c>
    </row>
    <row r="7" spans="1:17" x14ac:dyDescent="0.25">
      <c r="A7" t="s">
        <v>4</v>
      </c>
      <c r="C7">
        <f t="shared" ref="C7" si="0">C11/$P$11</f>
        <v>3.1873606364930335E-2</v>
      </c>
      <c r="D7">
        <f t="shared" ref="D7:N7" si="1">D11/$P$11</f>
        <v>5.387291399072131E-3</v>
      </c>
      <c r="E7">
        <f t="shared" si="1"/>
        <v>9.3579704293170404E-3</v>
      </c>
      <c r="F7">
        <f t="shared" si="1"/>
        <v>2.249152919590847E-2</v>
      </c>
      <c r="G7">
        <f t="shared" si="1"/>
        <v>2.990485108155156</v>
      </c>
      <c r="H7">
        <f t="shared" si="1"/>
        <v>3.6661124307097027E-3</v>
      </c>
      <c r="I7">
        <f t="shared" si="1"/>
        <v>5.175264419675381E-3</v>
      </c>
      <c r="J7">
        <f t="shared" si="1"/>
        <v>4.4243448815001676</v>
      </c>
      <c r="K7">
        <f t="shared" si="1"/>
        <v>0</v>
      </c>
      <c r="L7">
        <f t="shared" si="1"/>
        <v>0</v>
      </c>
      <c r="M7">
        <f t="shared" si="1"/>
        <v>0</v>
      </c>
      <c r="N7">
        <f t="shared" si="1"/>
        <v>2.6143711723434576E-2</v>
      </c>
      <c r="P7">
        <f>SUM(C7:N7)</f>
        <v>7.5189254756183708</v>
      </c>
    </row>
    <row r="8" spans="1:17" x14ac:dyDescent="0.25">
      <c r="A8" t="s">
        <v>5</v>
      </c>
    </row>
    <row r="10" spans="1:17" x14ac:dyDescent="0.25">
      <c r="A10" t="s">
        <v>20</v>
      </c>
      <c r="B10" t="s">
        <v>189</v>
      </c>
      <c r="C10" t="s">
        <v>190</v>
      </c>
      <c r="D10" t="s">
        <v>191</v>
      </c>
      <c r="E10" t="s">
        <v>192</v>
      </c>
      <c r="F10" t="s">
        <v>193</v>
      </c>
      <c r="G10" t="s">
        <v>194</v>
      </c>
      <c r="H10" t="s">
        <v>195</v>
      </c>
      <c r="I10" t="s">
        <v>196</v>
      </c>
      <c r="J10" t="s">
        <v>197</v>
      </c>
      <c r="K10" t="s">
        <v>198</v>
      </c>
      <c r="L10" t="s">
        <v>199</v>
      </c>
      <c r="M10" t="s">
        <v>200</v>
      </c>
      <c r="N10" t="s">
        <v>201</v>
      </c>
      <c r="O10" t="s">
        <v>202</v>
      </c>
      <c r="Q10" t="s">
        <v>213</v>
      </c>
    </row>
    <row r="11" spans="1:17" x14ac:dyDescent="0.25">
      <c r="A11" t="s">
        <v>21</v>
      </c>
      <c r="B11">
        <v>0.24976760000000001</v>
      </c>
      <c r="C11" s="4">
        <v>1.946523E-2</v>
      </c>
      <c r="D11" s="4">
        <v>3.2900220000000001E-3</v>
      </c>
      <c r="E11" s="4">
        <v>5.7149180000000003E-3</v>
      </c>
      <c r="F11" s="4">
        <v>1.3735590000000001E-2</v>
      </c>
      <c r="G11">
        <v>1.8262910000000001</v>
      </c>
      <c r="H11" s="4">
        <v>2.2388970000000001E-3</v>
      </c>
      <c r="I11" s="4">
        <v>3.1605370000000002E-3</v>
      </c>
      <c r="J11">
        <v>2.7019500000000001</v>
      </c>
      <c r="K11" s="4">
        <v>0</v>
      </c>
      <c r="L11" s="4">
        <v>0</v>
      </c>
      <c r="M11" s="4">
        <v>0</v>
      </c>
      <c r="N11" s="4">
        <v>1.5965980000000001E-2</v>
      </c>
      <c r="O11">
        <v>7.3284070000000003</v>
      </c>
      <c r="P11">
        <f>O11/12</f>
        <v>0.61070058333333332</v>
      </c>
      <c r="Q11">
        <f t="shared" ref="Q11:Q21" si="2">SUM(B11:O11)</f>
        <v>12.169986774</v>
      </c>
    </row>
    <row r="12" spans="1:17" x14ac:dyDescent="0.25">
      <c r="A12" t="s">
        <v>22</v>
      </c>
      <c r="B12">
        <v>0.2026857</v>
      </c>
      <c r="C12" s="4">
        <v>2.2089930000000001E-2</v>
      </c>
      <c r="D12" s="4">
        <v>4.393124E-3</v>
      </c>
      <c r="E12" s="4">
        <v>4.4638619999999999E-3</v>
      </c>
      <c r="F12" s="4">
        <v>1.6695669999999999E-2</v>
      </c>
      <c r="G12">
        <v>1.845423</v>
      </c>
      <c r="H12">
        <v>1.6351E-3</v>
      </c>
      <c r="I12" s="4">
        <v>5.62672E-3</v>
      </c>
      <c r="J12">
        <v>2.732971</v>
      </c>
      <c r="K12" s="4">
        <v>7.943049E-4</v>
      </c>
      <c r="L12" s="4">
        <v>2.9452060000000001E-3</v>
      </c>
      <c r="M12" s="4">
        <v>0</v>
      </c>
      <c r="N12" s="4">
        <v>2.6168819999999999E-2</v>
      </c>
      <c r="O12">
        <v>7.4357009999999999</v>
      </c>
      <c r="P12">
        <f>O11/P11</f>
        <v>12</v>
      </c>
      <c r="Q12">
        <f t="shared" si="2"/>
        <v>12.301593436899999</v>
      </c>
    </row>
    <row r="13" spans="1:17" x14ac:dyDescent="0.25">
      <c r="A13" t="s">
        <v>23</v>
      </c>
      <c r="B13">
        <v>0.26839960000000002</v>
      </c>
      <c r="C13" s="4">
        <v>1.6943509999999998E-2</v>
      </c>
      <c r="D13" s="4">
        <v>6.3009340000000002E-3</v>
      </c>
      <c r="E13" s="4">
        <v>4.7587339999999997E-3</v>
      </c>
      <c r="F13" s="4">
        <v>1.4461369999999999E-2</v>
      </c>
      <c r="G13">
        <v>1.811013</v>
      </c>
      <c r="H13" s="4">
        <v>4.3588730000000001E-3</v>
      </c>
      <c r="I13" s="4">
        <v>4.9794360000000003E-3</v>
      </c>
      <c r="J13">
        <v>2.6914669999999998</v>
      </c>
      <c r="K13" s="4">
        <v>0</v>
      </c>
      <c r="L13" s="4">
        <v>3.1716729999999997E-4</v>
      </c>
      <c r="M13" s="4">
        <v>0</v>
      </c>
      <c r="N13" s="4">
        <v>2.0835159999999998E-2</v>
      </c>
      <c r="O13">
        <v>7.3000239999999996</v>
      </c>
      <c r="Q13">
        <f t="shared" si="2"/>
        <v>12.143858784300001</v>
      </c>
    </row>
    <row r="14" spans="1:17" x14ac:dyDescent="0.25">
      <c r="A14" t="s">
        <v>24</v>
      </c>
      <c r="B14">
        <v>0.27046629999999999</v>
      </c>
      <c r="C14" s="4">
        <v>1.638448E-2</v>
      </c>
      <c r="D14" s="4">
        <v>0</v>
      </c>
      <c r="E14" s="4">
        <v>7.8342719999999998E-3</v>
      </c>
      <c r="F14" s="4">
        <v>2.5406649999999999E-2</v>
      </c>
      <c r="G14">
        <v>1.799577</v>
      </c>
      <c r="H14" s="4">
        <v>1.6264630000000001E-3</v>
      </c>
      <c r="I14" s="4">
        <v>7.8275410000000004E-3</v>
      </c>
      <c r="J14">
        <v>2.6674220000000002</v>
      </c>
      <c r="K14" s="4">
        <v>2.4655510000000001E-4</v>
      </c>
      <c r="L14" s="4">
        <v>4.5721449999999997E-3</v>
      </c>
      <c r="M14" s="4">
        <v>0</v>
      </c>
      <c r="N14">
        <v>1.8201599999999998E-2</v>
      </c>
      <c r="O14">
        <v>7.2672160000000003</v>
      </c>
      <c r="Q14">
        <f t="shared" si="2"/>
        <v>12.086781006100001</v>
      </c>
    </row>
    <row r="15" spans="1:17" x14ac:dyDescent="0.25">
      <c r="A15" t="s">
        <v>25</v>
      </c>
      <c r="B15">
        <v>0.19144839999999999</v>
      </c>
      <c r="C15" s="4">
        <v>1.5817379999999999E-2</v>
      </c>
      <c r="D15" s="4">
        <v>7.7761109999999994E-2</v>
      </c>
      <c r="E15" s="4">
        <v>1.187262E-2</v>
      </c>
      <c r="F15">
        <v>0.14551239999999999</v>
      </c>
      <c r="G15">
        <v>1.700153</v>
      </c>
      <c r="H15" s="4">
        <v>3.9808229999999997E-3</v>
      </c>
      <c r="I15" s="4">
        <v>4.8220329999999999E-3</v>
      </c>
      <c r="J15">
        <v>2.6155360000000001</v>
      </c>
      <c r="K15" s="4">
        <v>3.4703849999999999E-3</v>
      </c>
      <c r="L15" s="4">
        <v>4.4336239999999997E-3</v>
      </c>
      <c r="M15" s="4">
        <v>1.2573560000000001E-3</v>
      </c>
      <c r="N15" s="4">
        <v>7.1898649999999995E-2</v>
      </c>
      <c r="O15">
        <v>7.3615209999999998</v>
      </c>
      <c r="Q15">
        <f t="shared" si="2"/>
        <v>12.209484781</v>
      </c>
    </row>
    <row r="16" spans="1:17" x14ac:dyDescent="0.25">
      <c r="A16" t="s">
        <v>26</v>
      </c>
      <c r="B16">
        <v>0.2471942</v>
      </c>
      <c r="C16" s="4">
        <v>1.444312E-2</v>
      </c>
      <c r="D16" s="4">
        <v>6.0587920000000003E-2</v>
      </c>
      <c r="E16" s="4">
        <v>9.980259E-3</v>
      </c>
      <c r="F16" s="4">
        <v>9.821386E-2</v>
      </c>
      <c r="G16">
        <v>1.7351350000000001</v>
      </c>
      <c r="H16" s="4">
        <v>1.830796E-3</v>
      </c>
      <c r="I16" s="4">
        <v>4.1160190000000003E-3</v>
      </c>
      <c r="J16">
        <v>2.6935210000000001</v>
      </c>
      <c r="K16" s="4">
        <v>4.1430679999999998E-3</v>
      </c>
      <c r="L16" s="4">
        <v>1.9732949999999999E-3</v>
      </c>
      <c r="M16" s="4">
        <v>0</v>
      </c>
      <c r="N16" s="4">
        <v>5.3314239999999999E-2</v>
      </c>
      <c r="O16">
        <v>7.3786420000000001</v>
      </c>
      <c r="Q16">
        <f t="shared" si="2"/>
        <v>12.303094777</v>
      </c>
    </row>
    <row r="17" spans="1:17" x14ac:dyDescent="0.25">
      <c r="A17" t="s">
        <v>27</v>
      </c>
      <c r="B17">
        <v>0.29028090000000001</v>
      </c>
      <c r="C17" s="4">
        <v>1.4767860000000001E-2</v>
      </c>
      <c r="D17" s="4">
        <v>3.915155E-2</v>
      </c>
      <c r="E17" s="4">
        <v>9.5370239999999998E-3</v>
      </c>
      <c r="F17" s="4">
        <v>8.3351679999999997E-2</v>
      </c>
      <c r="G17">
        <v>1.7639959999999999</v>
      </c>
      <c r="H17" s="4">
        <v>1.8756669999999999E-3</v>
      </c>
      <c r="I17" s="4">
        <v>5.7515939999999996E-3</v>
      </c>
      <c r="J17">
        <v>2.6309110000000002</v>
      </c>
      <c r="K17" s="4">
        <v>4.9494150000000004E-3</v>
      </c>
      <c r="L17" s="4">
        <v>3.065351E-3</v>
      </c>
      <c r="M17" s="4">
        <v>0</v>
      </c>
      <c r="N17" s="4">
        <v>5.1490359999999999E-2</v>
      </c>
      <c r="O17">
        <v>7.3410229999999999</v>
      </c>
      <c r="Q17">
        <f t="shared" si="2"/>
        <v>12.240151400999999</v>
      </c>
    </row>
    <row r="18" spans="1:17" x14ac:dyDescent="0.25">
      <c r="A18" t="s">
        <v>28</v>
      </c>
      <c r="B18">
        <v>0.27183099999999999</v>
      </c>
      <c r="C18" s="4">
        <v>1.926168E-2</v>
      </c>
      <c r="D18" s="4">
        <v>1.166912E-2</v>
      </c>
      <c r="E18" s="4">
        <v>5.96892E-3</v>
      </c>
      <c r="F18" s="4">
        <v>3.2377589999999998E-2</v>
      </c>
      <c r="G18">
        <v>1.786416</v>
      </c>
      <c r="H18" s="4">
        <v>3.9829610000000001E-3</v>
      </c>
      <c r="I18" s="4">
        <v>3.379478E-3</v>
      </c>
      <c r="J18">
        <v>2.6589749999999999</v>
      </c>
      <c r="K18" s="4">
        <v>1.180944E-3</v>
      </c>
      <c r="L18" s="4">
        <v>-3.2067329999999999E-4</v>
      </c>
      <c r="M18" s="4">
        <v>0</v>
      </c>
      <c r="N18" s="4">
        <v>3.7941540000000003E-2</v>
      </c>
      <c r="O18">
        <v>7.2683929999999997</v>
      </c>
      <c r="Q18">
        <f t="shared" si="2"/>
        <v>12.101056559699998</v>
      </c>
    </row>
    <row r="19" spans="1:17" x14ac:dyDescent="0.25">
      <c r="A19" t="s">
        <v>29</v>
      </c>
      <c r="B19">
        <v>0.24489340000000001</v>
      </c>
      <c r="C19" s="4">
        <v>1.504261E-2</v>
      </c>
      <c r="D19" s="4">
        <v>8.3185960000000003E-2</v>
      </c>
      <c r="E19" s="4">
        <v>1.585462E-2</v>
      </c>
      <c r="F19">
        <v>0.15432090000000001</v>
      </c>
      <c r="G19">
        <v>1.717511</v>
      </c>
      <c r="H19" s="4">
        <v>4.7177190000000004E-3</v>
      </c>
      <c r="I19" s="4">
        <v>1.3166580000000001E-3</v>
      </c>
      <c r="J19">
        <v>2.5369380000000001</v>
      </c>
      <c r="K19">
        <v>4.7076000000000002E-3</v>
      </c>
      <c r="L19" s="4">
        <v>3.0821529999999998E-3</v>
      </c>
      <c r="M19" s="4">
        <v>0</v>
      </c>
      <c r="N19" s="4">
        <v>9.1653990000000005E-2</v>
      </c>
      <c r="O19">
        <v>7.3718469999999998</v>
      </c>
      <c r="Q19">
        <f t="shared" si="2"/>
        <v>12.24507161</v>
      </c>
    </row>
    <row r="20" spans="1:17" x14ac:dyDescent="0.25">
      <c r="A20" t="s">
        <v>30</v>
      </c>
      <c r="B20">
        <v>0.25996999999999998</v>
      </c>
      <c r="C20" s="4">
        <v>1.9406880000000001E-2</v>
      </c>
      <c r="D20">
        <v>0.1444182</v>
      </c>
      <c r="E20" s="4">
        <v>2.9691740000000001E-2</v>
      </c>
      <c r="F20">
        <v>0.28808289999999998</v>
      </c>
      <c r="G20">
        <v>1.5971310000000001</v>
      </c>
      <c r="H20" s="4">
        <v>1.216363E-3</v>
      </c>
      <c r="I20" s="4">
        <v>2.4403129999999999E-3</v>
      </c>
      <c r="J20">
        <v>2.3227790000000001</v>
      </c>
      <c r="K20" s="4">
        <v>1.2039269999999999E-2</v>
      </c>
      <c r="L20" s="4">
        <v>4.5955529999999996E-3</v>
      </c>
      <c r="M20" s="4">
        <v>0</v>
      </c>
      <c r="N20">
        <v>0.215312</v>
      </c>
      <c r="O20">
        <v>7.3404660000000002</v>
      </c>
      <c r="Q20">
        <f t="shared" si="2"/>
        <v>12.237549219000002</v>
      </c>
    </row>
    <row r="21" spans="1:17" x14ac:dyDescent="0.25">
      <c r="A21" t="s">
        <v>31</v>
      </c>
      <c r="B21">
        <v>0.2325459</v>
      </c>
      <c r="C21" s="4">
        <v>2.3030229999999999E-2</v>
      </c>
      <c r="D21" s="4">
        <v>2.1832870000000001E-2</v>
      </c>
      <c r="E21" s="4">
        <v>6.4361740000000002E-3</v>
      </c>
      <c r="F21">
        <v>6.7111599999999993E-2</v>
      </c>
      <c r="G21">
        <v>1.7622990000000001</v>
      </c>
      <c r="H21" s="4">
        <v>2.5576779999999999E-3</v>
      </c>
      <c r="I21" s="4">
        <v>4.3079019999999997E-3</v>
      </c>
      <c r="J21">
        <v>2.646547</v>
      </c>
      <c r="K21" s="4">
        <v>3.6624180000000002E-3</v>
      </c>
      <c r="L21" s="4">
        <v>4.9561120000000004E-3</v>
      </c>
      <c r="M21" s="4">
        <v>0</v>
      </c>
      <c r="N21" s="4">
        <v>6.8117449999999996E-2</v>
      </c>
      <c r="O21">
        <v>7.3190280000000003</v>
      </c>
      <c r="Q21">
        <f t="shared" si="2"/>
        <v>12.162432334000002</v>
      </c>
    </row>
    <row r="24" spans="1:17" x14ac:dyDescent="0.25">
      <c r="A24" t="s">
        <v>0</v>
      </c>
    </row>
    <row r="25" spans="1:17" x14ac:dyDescent="0.25">
      <c r="A25" t="s">
        <v>1</v>
      </c>
    </row>
    <row r="26" spans="1:17" x14ac:dyDescent="0.25">
      <c r="A26" s="1" t="s">
        <v>32</v>
      </c>
    </row>
    <row r="28" spans="1:17" x14ac:dyDescent="0.25">
      <c r="A28" t="s">
        <v>3</v>
      </c>
    </row>
    <row r="29" spans="1:17" x14ac:dyDescent="0.25">
      <c r="A29" t="s">
        <v>4</v>
      </c>
    </row>
    <row r="30" spans="1:17" x14ac:dyDescent="0.25">
      <c r="A30" t="s">
        <v>5</v>
      </c>
    </row>
    <row r="32" spans="1:17" ht="14.45" x14ac:dyDescent="0.3">
      <c r="A32" t="s">
        <v>20</v>
      </c>
      <c r="B32" t="s">
        <v>189</v>
      </c>
      <c r="C32" t="s">
        <v>190</v>
      </c>
      <c r="D32" t="s">
        <v>191</v>
      </c>
      <c r="E32" t="s">
        <v>192</v>
      </c>
      <c r="F32" t="s">
        <v>193</v>
      </c>
      <c r="G32" t="s">
        <v>194</v>
      </c>
      <c r="H32" t="s">
        <v>195</v>
      </c>
      <c r="I32" t="s">
        <v>196</v>
      </c>
      <c r="J32" t="s">
        <v>197</v>
      </c>
      <c r="K32" t="s">
        <v>198</v>
      </c>
      <c r="L32" t="s">
        <v>199</v>
      </c>
      <c r="M32" t="s">
        <v>200</v>
      </c>
      <c r="N32" t="s">
        <v>201</v>
      </c>
      <c r="O32" t="s">
        <v>202</v>
      </c>
    </row>
    <row r="33" spans="1:17" ht="14.45" x14ac:dyDescent="0.3">
      <c r="A33" t="s">
        <v>21</v>
      </c>
      <c r="B33">
        <v>0.26638000000000001</v>
      </c>
      <c r="C33" s="4">
        <v>1.5114529999999999E-2</v>
      </c>
      <c r="D33" s="4">
        <v>3.2864550000000002E-3</v>
      </c>
      <c r="E33" s="4">
        <v>1.3010020000000001E-2</v>
      </c>
      <c r="F33" s="4">
        <v>6.8711540000000002E-2</v>
      </c>
      <c r="G33">
        <v>1.7773920000000001</v>
      </c>
      <c r="H33" s="4">
        <v>1.006692E-2</v>
      </c>
      <c r="I33" s="4">
        <v>2.5001340000000002E-3</v>
      </c>
      <c r="J33">
        <v>2.662099</v>
      </c>
      <c r="K33" s="4">
        <v>0</v>
      </c>
      <c r="L33" s="4">
        <v>1.163164E-3</v>
      </c>
      <c r="M33" s="4">
        <v>0</v>
      </c>
      <c r="N33" s="4">
        <v>2.918194E-2</v>
      </c>
      <c r="O33">
        <v>7.3296669999999997</v>
      </c>
      <c r="Q33">
        <f>SUM(B33:O33)</f>
        <v>12.178572703</v>
      </c>
    </row>
    <row r="34" spans="1:17" ht="14.45" x14ac:dyDescent="0.3">
      <c r="A34" t="s">
        <v>22</v>
      </c>
      <c r="B34">
        <v>0.17973990000000001</v>
      </c>
      <c r="C34" s="4">
        <v>2.0831619999999999E-2</v>
      </c>
      <c r="D34" s="4">
        <v>1.012732E-2</v>
      </c>
      <c r="E34" s="4">
        <v>3.5337530000000002E-3</v>
      </c>
      <c r="F34" s="4">
        <v>2.6829519999999999E-2</v>
      </c>
      <c r="G34">
        <v>1.8325830000000001</v>
      </c>
      <c r="H34" s="4">
        <v>5.8082230000000004E-3</v>
      </c>
      <c r="I34" s="4">
        <v>2.9064080000000001E-3</v>
      </c>
      <c r="J34">
        <v>2.7023950000000001</v>
      </c>
      <c r="K34" s="4">
        <v>0</v>
      </c>
      <c r="L34" s="4">
        <v>1.4380520000000001E-4</v>
      </c>
      <c r="M34" s="4">
        <v>0</v>
      </c>
      <c r="N34" s="4">
        <v>2.2503579999999999E-2</v>
      </c>
      <c r="O34">
        <v>7.400334</v>
      </c>
      <c r="Q34">
        <f>SUM(B34:O34)</f>
        <v>12.207736129200001</v>
      </c>
    </row>
    <row r="35" spans="1:17" ht="14.45" x14ac:dyDescent="0.3">
      <c r="A35" t="s">
        <v>23</v>
      </c>
      <c r="B35">
        <v>0.2544534</v>
      </c>
      <c r="C35">
        <v>1.9533200000000001E-2</v>
      </c>
      <c r="D35" s="4">
        <v>1.910154E-2</v>
      </c>
      <c r="E35" s="4">
        <v>4.0391899999999998E-3</v>
      </c>
      <c r="F35" s="4">
        <v>5.7132589999999997E-2</v>
      </c>
      <c r="G35">
        <v>1.7670840000000001</v>
      </c>
      <c r="H35" s="4">
        <v>7.1089079999999997E-3</v>
      </c>
      <c r="I35" s="4">
        <v>3.2270979999999999E-3</v>
      </c>
      <c r="J35">
        <v>2.6507779999999999</v>
      </c>
      <c r="K35" s="4">
        <v>0</v>
      </c>
      <c r="L35" s="4">
        <v>0</v>
      </c>
      <c r="M35" s="4">
        <v>0</v>
      </c>
      <c r="N35">
        <v>2.3605999999999999E-2</v>
      </c>
      <c r="O35">
        <v>7.2563209999999998</v>
      </c>
      <c r="Q35">
        <f>SUM(B35:O35)</f>
        <v>12.062384926</v>
      </c>
    </row>
    <row r="36" spans="1:17" ht="14.45" x14ac:dyDescent="0.3">
      <c r="A36" t="s">
        <v>24</v>
      </c>
      <c r="B36">
        <v>0.3018111</v>
      </c>
      <c r="C36" s="4">
        <v>1.987599E-2</v>
      </c>
      <c r="D36" s="4">
        <v>5.3427839999999997E-3</v>
      </c>
      <c r="E36" s="4">
        <v>5.5410809999999998E-3</v>
      </c>
      <c r="F36" s="4">
        <v>2.375389E-2</v>
      </c>
      <c r="G36">
        <v>1.7886709999999999</v>
      </c>
      <c r="H36" s="4">
        <v>3.4512689999999999E-3</v>
      </c>
      <c r="I36" s="4">
        <v>1.785949E-3</v>
      </c>
      <c r="J36">
        <v>2.6548430000000001</v>
      </c>
      <c r="K36" s="4">
        <v>3.2251909999999999E-4</v>
      </c>
      <c r="L36" s="4">
        <v>1.3988430000000001E-3</v>
      </c>
      <c r="M36" s="4">
        <v>0</v>
      </c>
      <c r="N36" s="4">
        <v>2.1242509999999999E-2</v>
      </c>
      <c r="O36">
        <v>7.2266870000000001</v>
      </c>
      <c r="Q36">
        <f>SUM(B36:O36)</f>
        <v>12.0547269351</v>
      </c>
    </row>
    <row r="39" spans="1:17" ht="14.45" x14ac:dyDescent="0.3">
      <c r="A39" t="s">
        <v>0</v>
      </c>
    </row>
    <row r="40" spans="1:17" ht="14.45" x14ac:dyDescent="0.3">
      <c r="A40" t="s">
        <v>1</v>
      </c>
    </row>
    <row r="41" spans="1:17" ht="14.45" x14ac:dyDescent="0.3">
      <c r="A41" s="1" t="s">
        <v>33</v>
      </c>
    </row>
    <row r="43" spans="1:17" ht="14.45" x14ac:dyDescent="0.3">
      <c r="A43" t="s">
        <v>3</v>
      </c>
    </row>
    <row r="44" spans="1:17" ht="14.45" x14ac:dyDescent="0.3">
      <c r="A44" t="s">
        <v>4</v>
      </c>
    </row>
    <row r="45" spans="1:17" ht="14.45" x14ac:dyDescent="0.3">
      <c r="A45" t="s">
        <v>5</v>
      </c>
    </row>
    <row r="47" spans="1:17" x14ac:dyDescent="0.25">
      <c r="A47" t="s">
        <v>20</v>
      </c>
      <c r="B47" t="s">
        <v>189</v>
      </c>
      <c r="C47" t="s">
        <v>190</v>
      </c>
      <c r="D47" t="s">
        <v>191</v>
      </c>
      <c r="E47" t="s">
        <v>192</v>
      </c>
      <c r="F47" t="s">
        <v>193</v>
      </c>
      <c r="G47" t="s">
        <v>194</v>
      </c>
      <c r="H47" t="s">
        <v>195</v>
      </c>
      <c r="I47" t="s">
        <v>196</v>
      </c>
      <c r="J47" t="s">
        <v>197</v>
      </c>
      <c r="K47" t="s">
        <v>198</v>
      </c>
      <c r="L47" t="s">
        <v>199</v>
      </c>
      <c r="M47" t="s">
        <v>200</v>
      </c>
      <c r="N47" t="s">
        <v>201</v>
      </c>
      <c r="O47" t="s">
        <v>202</v>
      </c>
    </row>
    <row r="48" spans="1:17" x14ac:dyDescent="0.25">
      <c r="A48" t="s">
        <v>21</v>
      </c>
      <c r="B48">
        <v>0.27209309999999998</v>
      </c>
      <c r="C48" s="4">
        <v>1.6586429999999999E-2</v>
      </c>
      <c r="D48" s="4">
        <v>3.1719700000000001E-3</v>
      </c>
      <c r="E48" s="4">
        <v>5.9726960000000004E-3</v>
      </c>
      <c r="F48" s="4">
        <v>2.072073E-2</v>
      </c>
      <c r="G48">
        <v>1.7891600000000001</v>
      </c>
      <c r="H48" s="4">
        <v>3.6798040000000001E-3</v>
      </c>
      <c r="I48" s="4">
        <v>2.1043619999999998E-3</v>
      </c>
      <c r="J48">
        <v>2.7176659999999999</v>
      </c>
      <c r="K48" s="4">
        <v>0</v>
      </c>
      <c r="L48" s="4">
        <v>2.0804600000000001E-3</v>
      </c>
      <c r="M48" s="4">
        <v>0</v>
      </c>
      <c r="N48">
        <v>1.9763099999999999E-2</v>
      </c>
      <c r="O48">
        <v>7.2815009999999996</v>
      </c>
      <c r="Q48">
        <f>SUM(B48:O48)</f>
        <v>12.134499651999999</v>
      </c>
    </row>
    <row r="49" spans="1:17" x14ac:dyDescent="0.25">
      <c r="A49" t="s">
        <v>22</v>
      </c>
      <c r="B49">
        <v>0.29819879999999999</v>
      </c>
      <c r="C49">
        <v>1.70733E-2</v>
      </c>
      <c r="D49" s="4">
        <v>4.3380229999999999E-3</v>
      </c>
      <c r="E49" s="4">
        <v>3.6652059999999998E-3</v>
      </c>
      <c r="F49">
        <v>2.2797899999999999E-2</v>
      </c>
      <c r="G49">
        <v>1.791274</v>
      </c>
      <c r="H49" s="4">
        <v>4.3576120000000003E-3</v>
      </c>
      <c r="I49" s="4">
        <v>4.3576120000000003E-3</v>
      </c>
      <c r="J49">
        <v>2.694124</v>
      </c>
      <c r="K49" s="4">
        <v>1.2063569999999999E-3</v>
      </c>
      <c r="L49" s="4">
        <v>0</v>
      </c>
      <c r="M49" s="4">
        <v>0</v>
      </c>
      <c r="N49" s="4">
        <v>2.0872209999999999E-2</v>
      </c>
      <c r="O49">
        <v>7.2696709999999998</v>
      </c>
      <c r="Q49">
        <f>SUM(B49:O49)</f>
        <v>12.131936020000001</v>
      </c>
    </row>
    <row r="50" spans="1:17" x14ac:dyDescent="0.25">
      <c r="A50" t="s">
        <v>23</v>
      </c>
      <c r="B50">
        <v>0.30162749999999999</v>
      </c>
      <c r="C50" s="4">
        <v>1.440177E-2</v>
      </c>
      <c r="D50" s="4">
        <v>2.348387E-3</v>
      </c>
      <c r="E50" s="4">
        <v>4.3550760000000003E-3</v>
      </c>
      <c r="F50" s="4">
        <v>2.7748189999999999E-2</v>
      </c>
      <c r="G50">
        <v>1.7660260000000001</v>
      </c>
      <c r="H50" s="4">
        <v>5.0136709999999999E-3</v>
      </c>
      <c r="I50" s="4">
        <v>3.9020080000000002E-3</v>
      </c>
      <c r="J50">
        <v>2.662058</v>
      </c>
      <c r="K50" s="4">
        <v>5.2060470000000001E-3</v>
      </c>
      <c r="L50" s="4">
        <v>3.8470589999999998E-4</v>
      </c>
      <c r="M50" s="4">
        <v>0</v>
      </c>
      <c r="N50" s="4">
        <v>3.056468E-2</v>
      </c>
      <c r="O50">
        <v>7.2014550000000002</v>
      </c>
      <c r="Q50">
        <f>SUM(B50:O50)</f>
        <v>12.025091034900001</v>
      </c>
    </row>
    <row r="54" spans="1:17" x14ac:dyDescent="0.25">
      <c r="A54" t="s">
        <v>0</v>
      </c>
    </row>
    <row r="55" spans="1:17" x14ac:dyDescent="0.25">
      <c r="A55" t="s">
        <v>1</v>
      </c>
    </row>
    <row r="56" spans="1:17" x14ac:dyDescent="0.25">
      <c r="A56" s="1" t="s">
        <v>34</v>
      </c>
    </row>
    <row r="58" spans="1:17" x14ac:dyDescent="0.25">
      <c r="A58" t="s">
        <v>3</v>
      </c>
      <c r="N58" s="4"/>
    </row>
    <row r="59" spans="1:17" x14ac:dyDescent="0.25">
      <c r="A59" t="s">
        <v>4</v>
      </c>
    </row>
    <row r="60" spans="1:17" x14ac:dyDescent="0.25">
      <c r="A60" t="s">
        <v>5</v>
      </c>
    </row>
    <row r="62" spans="1:17" x14ac:dyDescent="0.25">
      <c r="A62" t="s">
        <v>20</v>
      </c>
      <c r="B62" t="s">
        <v>189</v>
      </c>
      <c r="C62" t="s">
        <v>190</v>
      </c>
      <c r="D62" t="s">
        <v>191</v>
      </c>
      <c r="E62" t="s">
        <v>192</v>
      </c>
      <c r="F62" t="s">
        <v>193</v>
      </c>
      <c r="G62" t="s">
        <v>194</v>
      </c>
      <c r="H62" t="s">
        <v>195</v>
      </c>
      <c r="I62" t="s">
        <v>196</v>
      </c>
      <c r="J62" t="s">
        <v>197</v>
      </c>
      <c r="K62" t="s">
        <v>198</v>
      </c>
      <c r="L62" t="s">
        <v>199</v>
      </c>
      <c r="M62" t="s">
        <v>200</v>
      </c>
      <c r="N62" t="s">
        <v>201</v>
      </c>
      <c r="O62" t="s">
        <v>202</v>
      </c>
    </row>
    <row r="63" spans="1:17" x14ac:dyDescent="0.25">
      <c r="A63" t="s">
        <v>21</v>
      </c>
      <c r="B63">
        <v>0.31907190000000002</v>
      </c>
      <c r="C63" s="4">
        <v>8.9770530000000005E-3</v>
      </c>
      <c r="D63" s="4">
        <v>2.27977E-3</v>
      </c>
      <c r="E63" s="4">
        <v>4.5396100000000003E-3</v>
      </c>
      <c r="F63" s="4">
        <v>1.7429469999999999E-2</v>
      </c>
      <c r="G63">
        <v>1.7243230000000001</v>
      </c>
      <c r="H63" s="4">
        <v>3.0157080000000002E-3</v>
      </c>
      <c r="I63" s="4">
        <v>8.4061369999999993E-3</v>
      </c>
      <c r="J63">
        <v>2.8510599999999999</v>
      </c>
      <c r="K63" s="4">
        <v>8.5484060000000004E-4</v>
      </c>
      <c r="L63" s="4">
        <v>7.2608109999999998E-4</v>
      </c>
      <c r="M63" s="4">
        <v>0</v>
      </c>
      <c r="N63" s="4">
        <v>1.7867890000000001E-2</v>
      </c>
      <c r="O63">
        <v>7.2397629999999999</v>
      </c>
      <c r="Q63">
        <f>SUM(B63:O63)</f>
        <v>12.198314459700001</v>
      </c>
    </row>
    <row r="64" spans="1:17" x14ac:dyDescent="0.25">
      <c r="A64" t="s">
        <v>22</v>
      </c>
      <c r="B64">
        <v>0.1943966</v>
      </c>
      <c r="C64" s="4">
        <v>1.9356490000000001E-2</v>
      </c>
      <c r="D64" s="4">
        <v>7.9504510000000007E-3</v>
      </c>
      <c r="E64" s="4">
        <v>3.540774E-3</v>
      </c>
      <c r="F64" s="4">
        <v>1.6673819999999999E-2</v>
      </c>
      <c r="G64">
        <v>1.759415</v>
      </c>
      <c r="H64" s="4">
        <v>7.1842800000000004E-3</v>
      </c>
      <c r="I64" s="4">
        <v>5.6723679999999997E-3</v>
      </c>
      <c r="J64">
        <v>2.8439640000000002</v>
      </c>
      <c r="K64" s="4">
        <v>0</v>
      </c>
      <c r="L64" s="4">
        <v>0</v>
      </c>
      <c r="M64" s="4">
        <v>0</v>
      </c>
      <c r="N64" s="4">
        <v>1.279922E-2</v>
      </c>
      <c r="O64">
        <v>7.3297600000000003</v>
      </c>
      <c r="Q64">
        <f>SUM(B64:O64)</f>
        <v>12.200713003000001</v>
      </c>
    </row>
    <row r="65" spans="1:17" x14ac:dyDescent="0.25">
      <c r="A65" t="s">
        <v>23</v>
      </c>
      <c r="B65">
        <v>0.2113178</v>
      </c>
      <c r="C65" s="4">
        <v>2.188733E-2</v>
      </c>
      <c r="D65" s="4">
        <v>5.1561300000000001E-3</v>
      </c>
      <c r="E65" s="4">
        <v>1.471932E-3</v>
      </c>
      <c r="F65" s="4">
        <v>1.522953E-2</v>
      </c>
      <c r="G65">
        <v>1.794478</v>
      </c>
      <c r="H65" s="4">
        <v>1.0988149999999999E-3</v>
      </c>
      <c r="I65" s="4">
        <v>2.4559849999999999E-3</v>
      </c>
      <c r="J65">
        <v>2.7248920000000001</v>
      </c>
      <c r="K65" s="4">
        <v>0</v>
      </c>
      <c r="L65" s="4">
        <v>6.4856000000000002E-6</v>
      </c>
      <c r="M65" s="4">
        <v>0</v>
      </c>
      <c r="N65" s="4">
        <v>2.0556870000000001E-2</v>
      </c>
      <c r="O65">
        <v>7.2817319999999999</v>
      </c>
      <c r="Q65">
        <f>SUM(B65:O65)</f>
        <v>12.0802828776</v>
      </c>
    </row>
    <row r="66" spans="1:17" x14ac:dyDescent="0.25">
      <c r="A66" t="s">
        <v>24</v>
      </c>
      <c r="B66">
        <v>0.21720429999999999</v>
      </c>
      <c r="C66" s="4">
        <v>1.242679E-2</v>
      </c>
      <c r="D66" s="4">
        <v>1.6526609999999999E-3</v>
      </c>
      <c r="E66" s="4">
        <v>4.2234519999999999E-3</v>
      </c>
      <c r="F66" s="4">
        <v>1.790108E-2</v>
      </c>
      <c r="G66">
        <v>1.7641370000000001</v>
      </c>
      <c r="H66" s="4">
        <v>4.145976E-3</v>
      </c>
      <c r="I66" s="4">
        <v>3.799527E-3</v>
      </c>
      <c r="J66">
        <v>2.7274210000000001</v>
      </c>
      <c r="K66" s="4">
        <v>6.9311730000000003E-4</v>
      </c>
      <c r="L66" s="4">
        <v>2.1547430000000002E-3</v>
      </c>
      <c r="M66" s="4">
        <v>0</v>
      </c>
      <c r="N66" s="4">
        <v>8.3787550000000002E-2</v>
      </c>
      <c r="O66">
        <v>7.2862580000000001</v>
      </c>
      <c r="Q66">
        <f>SUM(B66:O66)</f>
        <v>12.1258051963</v>
      </c>
    </row>
    <row r="67" spans="1:17" x14ac:dyDescent="0.25">
      <c r="A67" t="s">
        <v>25</v>
      </c>
      <c r="B67">
        <v>0.24660009999999999</v>
      </c>
      <c r="C67" s="4">
        <v>1.7617580000000001E-2</v>
      </c>
      <c r="D67" s="4">
        <v>7.6849989999999996E-3</v>
      </c>
      <c r="E67" s="4">
        <v>8.5377149999999998E-4</v>
      </c>
      <c r="F67">
        <v>1.92249E-2</v>
      </c>
      <c r="G67">
        <v>1.7602720000000001</v>
      </c>
      <c r="H67" s="4">
        <v>5.5399990000000003E-3</v>
      </c>
      <c r="I67" s="4">
        <v>5.8898149999999996E-3</v>
      </c>
      <c r="J67">
        <v>2.70641</v>
      </c>
      <c r="K67" s="4">
        <v>1.4515280000000001E-3</v>
      </c>
      <c r="L67" s="4">
        <v>7.8392130000000003E-4</v>
      </c>
      <c r="M67" s="4">
        <v>0</v>
      </c>
      <c r="N67" s="4">
        <v>1.8329709999999999E-2</v>
      </c>
      <c r="O67">
        <v>7.2016289999999996</v>
      </c>
      <c r="Q67">
        <f>SUM(B67:O67)</f>
        <v>11.992287323799999</v>
      </c>
    </row>
    <row r="71" spans="1:17" x14ac:dyDescent="0.25">
      <c r="A71" t="s">
        <v>0</v>
      </c>
    </row>
    <row r="72" spans="1:17" x14ac:dyDescent="0.25">
      <c r="A72" t="s">
        <v>1</v>
      </c>
    </row>
    <row r="73" spans="1:17" x14ac:dyDescent="0.25">
      <c r="A73" s="1" t="s">
        <v>35</v>
      </c>
    </row>
    <row r="75" spans="1:17" x14ac:dyDescent="0.25">
      <c r="A75" t="s">
        <v>3</v>
      </c>
    </row>
    <row r="76" spans="1:17" x14ac:dyDescent="0.25">
      <c r="A76" t="s">
        <v>4</v>
      </c>
    </row>
    <row r="77" spans="1:17" x14ac:dyDescent="0.25">
      <c r="A77" t="s">
        <v>5</v>
      </c>
    </row>
    <row r="79" spans="1:17" x14ac:dyDescent="0.25">
      <c r="A79" t="s">
        <v>20</v>
      </c>
      <c r="B79" t="s">
        <v>189</v>
      </c>
      <c r="C79" t="s">
        <v>190</v>
      </c>
      <c r="D79" t="s">
        <v>191</v>
      </c>
      <c r="E79" t="s">
        <v>192</v>
      </c>
      <c r="F79" t="s">
        <v>193</v>
      </c>
      <c r="G79" t="s">
        <v>194</v>
      </c>
      <c r="H79" t="s">
        <v>195</v>
      </c>
      <c r="I79" t="s">
        <v>196</v>
      </c>
      <c r="J79" t="s">
        <v>197</v>
      </c>
      <c r="K79" t="s">
        <v>198</v>
      </c>
      <c r="L79" t="s">
        <v>199</v>
      </c>
      <c r="M79" t="s">
        <v>200</v>
      </c>
      <c r="N79" t="s">
        <v>201</v>
      </c>
      <c r="O79" t="s">
        <v>202</v>
      </c>
    </row>
    <row r="80" spans="1:17" x14ac:dyDescent="0.25">
      <c r="A80" t="s">
        <v>21</v>
      </c>
      <c r="B80">
        <v>0.21947659999999999</v>
      </c>
      <c r="C80">
        <v>1.91051E-2</v>
      </c>
      <c r="D80" s="4">
        <v>4.8203059999999999E-3</v>
      </c>
      <c r="E80" s="4">
        <v>1.888474E-3</v>
      </c>
      <c r="F80">
        <v>3.03638E-2</v>
      </c>
      <c r="G80">
        <v>1.8007120000000001</v>
      </c>
      <c r="H80" s="4">
        <v>4.0284190000000001E-3</v>
      </c>
      <c r="I80" s="4">
        <v>7.8638150000000001E-4</v>
      </c>
      <c r="J80">
        <v>2.7265869999999999</v>
      </c>
      <c r="K80" s="4">
        <v>0</v>
      </c>
      <c r="L80" s="4">
        <v>2.7714250000000001E-3</v>
      </c>
      <c r="M80" s="4">
        <v>0</v>
      </c>
      <c r="N80" s="4">
        <v>2.7644370000000001E-2</v>
      </c>
      <c r="O80">
        <v>7.3438590000000001</v>
      </c>
      <c r="Q80">
        <f>SUM(B80:O80)</f>
        <v>12.182042875500001</v>
      </c>
    </row>
    <row r="81" spans="1:17" x14ac:dyDescent="0.25">
      <c r="A81" t="s">
        <v>22</v>
      </c>
      <c r="B81">
        <v>0.19297349999999999</v>
      </c>
      <c r="C81" s="4">
        <v>2.2545579999999999E-2</v>
      </c>
      <c r="D81" s="4">
        <v>2.5339410000000001E-3</v>
      </c>
      <c r="E81" s="4">
        <v>4.3940109999999998E-3</v>
      </c>
      <c r="F81" s="4">
        <v>2.2940309999999998E-2</v>
      </c>
      <c r="G81">
        <v>1.8198449999999999</v>
      </c>
      <c r="H81">
        <v>4.6427999999999999E-3</v>
      </c>
      <c r="I81" s="4">
        <v>3.4709979999999999E-3</v>
      </c>
      <c r="J81">
        <v>2.7117100000000001</v>
      </c>
      <c r="K81" s="4">
        <v>7.1538720000000001E-4</v>
      </c>
      <c r="L81" s="4">
        <v>0</v>
      </c>
      <c r="M81" s="4">
        <v>0</v>
      </c>
      <c r="N81">
        <v>2.8969100000000001E-2</v>
      </c>
      <c r="O81">
        <v>7.3669039999999999</v>
      </c>
      <c r="Q81">
        <f>SUM(B81:O81)</f>
        <v>12.181644627200001</v>
      </c>
    </row>
    <row r="82" spans="1:17" x14ac:dyDescent="0.25">
      <c r="A82" t="s">
        <v>23</v>
      </c>
      <c r="B82">
        <v>0.1972642</v>
      </c>
      <c r="C82" s="4">
        <v>2.078636E-2</v>
      </c>
      <c r="D82" s="4">
        <v>4.6387870000000001E-3</v>
      </c>
      <c r="E82" s="4">
        <v>3.5244780000000002E-3</v>
      </c>
      <c r="F82" s="4">
        <v>2.3521730000000001E-2</v>
      </c>
      <c r="G82">
        <v>1.8195159999999999</v>
      </c>
      <c r="H82" s="4">
        <v>6.0804800000000001E-3</v>
      </c>
      <c r="I82" s="4">
        <v>3.6533659999999999E-3</v>
      </c>
      <c r="J82">
        <v>2.7046070000000002</v>
      </c>
      <c r="K82" s="4">
        <v>2.947208E-4</v>
      </c>
      <c r="L82" s="4">
        <v>2.6590889999999999E-3</v>
      </c>
      <c r="M82" s="4">
        <v>0</v>
      </c>
      <c r="N82" s="4">
        <v>2.5738029999999999E-2</v>
      </c>
      <c r="O82">
        <v>7.3677029999999997</v>
      </c>
      <c r="Q82">
        <f>SUM(B82:O82)</f>
        <v>12.179987240799999</v>
      </c>
    </row>
    <row r="83" spans="1:17" x14ac:dyDescent="0.25">
      <c r="A83" t="s">
        <v>24</v>
      </c>
      <c r="B83">
        <v>0.20504140000000001</v>
      </c>
      <c r="C83" s="4">
        <v>1.928999E-2</v>
      </c>
      <c r="D83" s="4">
        <v>7.52755E-3</v>
      </c>
      <c r="E83" s="4">
        <v>4.3426690000000004E-3</v>
      </c>
      <c r="F83" s="4">
        <v>2.522663E-2</v>
      </c>
      <c r="G83">
        <v>1.8138209999999999</v>
      </c>
      <c r="H83" s="4">
        <v>3.391294E-3</v>
      </c>
      <c r="I83" s="4">
        <v>2.0842170000000002E-3</v>
      </c>
      <c r="J83">
        <v>2.6856909999999998</v>
      </c>
      <c r="K83" s="4">
        <v>2.5124219999999998E-3</v>
      </c>
      <c r="L83" s="4">
        <v>3.4723829999999999E-3</v>
      </c>
      <c r="M83" s="4">
        <v>0</v>
      </c>
      <c r="N83" s="4">
        <v>3.3221840000000002E-2</v>
      </c>
      <c r="O83">
        <v>7.3442270000000001</v>
      </c>
      <c r="Q83">
        <f>SUM(B83:O83)</f>
        <v>12.149849395</v>
      </c>
    </row>
    <row r="86" spans="1:17" x14ac:dyDescent="0.25">
      <c r="A86" t="s">
        <v>0</v>
      </c>
    </row>
    <row r="87" spans="1:17" x14ac:dyDescent="0.25">
      <c r="A87" t="s">
        <v>1</v>
      </c>
    </row>
    <row r="88" spans="1:17" x14ac:dyDescent="0.25">
      <c r="A88" s="1" t="s">
        <v>36</v>
      </c>
    </row>
    <row r="90" spans="1:17" x14ac:dyDescent="0.25">
      <c r="A90" t="s">
        <v>3</v>
      </c>
    </row>
    <row r="91" spans="1:17" x14ac:dyDescent="0.25">
      <c r="A91" t="s">
        <v>4</v>
      </c>
    </row>
    <row r="92" spans="1:17" x14ac:dyDescent="0.25">
      <c r="A92" t="s">
        <v>5</v>
      </c>
    </row>
    <row r="94" spans="1:17" x14ac:dyDescent="0.25">
      <c r="A94" t="s">
        <v>20</v>
      </c>
      <c r="B94" t="s">
        <v>189</v>
      </c>
      <c r="C94" t="s">
        <v>190</v>
      </c>
      <c r="D94" t="s">
        <v>191</v>
      </c>
      <c r="E94" t="s">
        <v>192</v>
      </c>
      <c r="F94" t="s">
        <v>193</v>
      </c>
      <c r="G94" t="s">
        <v>194</v>
      </c>
      <c r="H94" t="s">
        <v>195</v>
      </c>
      <c r="I94" t="s">
        <v>196</v>
      </c>
      <c r="J94" t="s">
        <v>197</v>
      </c>
      <c r="K94" t="s">
        <v>198</v>
      </c>
      <c r="L94" t="s">
        <v>199</v>
      </c>
      <c r="M94" t="s">
        <v>200</v>
      </c>
      <c r="N94" t="s">
        <v>201</v>
      </c>
      <c r="O94" t="s">
        <v>202</v>
      </c>
    </row>
    <row r="95" spans="1:17" x14ac:dyDescent="0.25">
      <c r="A95" t="s">
        <v>21</v>
      </c>
      <c r="B95">
        <v>0.19338420000000001</v>
      </c>
      <c r="C95" s="4">
        <v>1.5906219999999999E-2</v>
      </c>
      <c r="D95" s="4">
        <v>4.4166029999999998E-3</v>
      </c>
      <c r="E95" s="4">
        <v>3.5634849999999999E-3</v>
      </c>
      <c r="F95" s="4">
        <v>3.2817579999999999E-2</v>
      </c>
      <c r="G95">
        <v>1.816403</v>
      </c>
      <c r="H95" s="4">
        <v>5.6832560000000002E-3</v>
      </c>
      <c r="I95" s="4">
        <v>2.11976E-3</v>
      </c>
      <c r="J95">
        <v>2.708466</v>
      </c>
      <c r="K95" s="4">
        <v>2.1163750000000002E-3</v>
      </c>
      <c r="L95" s="4">
        <v>3.227204E-4</v>
      </c>
      <c r="M95" s="4">
        <v>0</v>
      </c>
      <c r="N95" s="4">
        <v>2.0589469999999999E-2</v>
      </c>
      <c r="O95">
        <v>7.3683940000000003</v>
      </c>
      <c r="Q95">
        <f>SUM(B95:O95)</f>
        <v>12.1741826694</v>
      </c>
    </row>
    <row r="96" spans="1:17" x14ac:dyDescent="0.25">
      <c r="A96" t="s">
        <v>22</v>
      </c>
      <c r="B96">
        <v>0.25218970000000002</v>
      </c>
      <c r="C96" s="4">
        <v>1.6625939999999999E-2</v>
      </c>
      <c r="D96" s="4">
        <v>8.4551230000000002E-3</v>
      </c>
      <c r="E96" s="4">
        <v>3.1714880000000001E-3</v>
      </c>
      <c r="F96" s="4">
        <v>3.1054180000000001E-2</v>
      </c>
      <c r="G96">
        <v>1.8073269999999999</v>
      </c>
      <c r="H96" s="4">
        <v>5.9051850000000003E-3</v>
      </c>
      <c r="I96" s="4">
        <v>3.0165769999999999E-3</v>
      </c>
      <c r="J96">
        <v>2.686385</v>
      </c>
      <c r="K96" s="4">
        <v>0</v>
      </c>
      <c r="L96" s="4">
        <v>0</v>
      </c>
      <c r="M96" s="4">
        <v>0</v>
      </c>
      <c r="N96" s="4">
        <v>2.4556910000000001E-2</v>
      </c>
      <c r="O96">
        <v>7.3241800000000001</v>
      </c>
      <c r="Q96">
        <f>SUM(B96:O96)</f>
        <v>12.162867103</v>
      </c>
    </row>
    <row r="97" spans="1:17" x14ac:dyDescent="0.25">
      <c r="A97" t="s">
        <v>23</v>
      </c>
      <c r="B97">
        <v>0.1891024</v>
      </c>
      <c r="C97" s="4">
        <v>1.8802260000000001E-2</v>
      </c>
      <c r="D97" s="4">
        <v>7.8689399999999996E-3</v>
      </c>
      <c r="E97" s="4">
        <v>1.6519250000000001E-3</v>
      </c>
      <c r="F97" s="4">
        <v>3.3334210000000003E-2</v>
      </c>
      <c r="G97">
        <v>1.8201339999999999</v>
      </c>
      <c r="H97" s="4">
        <v>5.374116E-3</v>
      </c>
      <c r="I97" s="4">
        <v>0</v>
      </c>
      <c r="J97">
        <v>2.7079230000000001</v>
      </c>
      <c r="K97" s="4">
        <v>9.6468729999999998E-4</v>
      </c>
      <c r="L97" s="4">
        <v>3.3943120000000002E-4</v>
      </c>
      <c r="M97" s="4">
        <v>0</v>
      </c>
      <c r="N97" s="4">
        <v>2.686351E-2</v>
      </c>
      <c r="O97">
        <v>7.3851930000000001</v>
      </c>
      <c r="Q97">
        <f>SUM(B97:O97)</f>
        <v>12.1975514795</v>
      </c>
    </row>
    <row r="101" spans="1:17" x14ac:dyDescent="0.25">
      <c r="A101" t="s">
        <v>0</v>
      </c>
    </row>
    <row r="102" spans="1:17" x14ac:dyDescent="0.25">
      <c r="A102" t="s">
        <v>1</v>
      </c>
    </row>
    <row r="103" spans="1:17" x14ac:dyDescent="0.25">
      <c r="A103" s="1" t="s">
        <v>37</v>
      </c>
    </row>
    <row r="105" spans="1:17" x14ac:dyDescent="0.25">
      <c r="A105" t="s">
        <v>3</v>
      </c>
    </row>
    <row r="106" spans="1:17" x14ac:dyDescent="0.25">
      <c r="A106" t="s">
        <v>4</v>
      </c>
    </row>
    <row r="107" spans="1:17" x14ac:dyDescent="0.25">
      <c r="A107" t="s">
        <v>5</v>
      </c>
    </row>
    <row r="109" spans="1:17" x14ac:dyDescent="0.25">
      <c r="A109" t="s">
        <v>20</v>
      </c>
      <c r="B109" t="s">
        <v>189</v>
      </c>
      <c r="C109" t="s">
        <v>190</v>
      </c>
      <c r="D109" t="s">
        <v>191</v>
      </c>
      <c r="E109" t="s">
        <v>192</v>
      </c>
      <c r="F109" t="s">
        <v>193</v>
      </c>
      <c r="G109" t="s">
        <v>194</v>
      </c>
      <c r="H109" t="s">
        <v>195</v>
      </c>
      <c r="I109" t="s">
        <v>196</v>
      </c>
      <c r="J109" t="s">
        <v>197</v>
      </c>
      <c r="K109" t="s">
        <v>198</v>
      </c>
      <c r="L109" t="s">
        <v>199</v>
      </c>
      <c r="M109" t="s">
        <v>200</v>
      </c>
      <c r="N109" t="s">
        <v>201</v>
      </c>
      <c r="O109" t="s">
        <v>202</v>
      </c>
    </row>
    <row r="110" spans="1:17" x14ac:dyDescent="0.25">
      <c r="A110" t="s">
        <v>21</v>
      </c>
      <c r="B110">
        <v>0.32486880000000001</v>
      </c>
      <c r="C110" s="4">
        <v>2.0146770000000001E-2</v>
      </c>
      <c r="D110" s="4">
        <v>5.2104339999999999E-3</v>
      </c>
      <c r="E110">
        <v>3.2910000000000001E-3</v>
      </c>
      <c r="F110" s="4">
        <v>1.230001E-2</v>
      </c>
      <c r="G110">
        <v>1.7833840000000001</v>
      </c>
      <c r="H110" s="4">
        <v>1.933595E-3</v>
      </c>
      <c r="I110" s="4">
        <v>1.3372309999999999E-3</v>
      </c>
      <c r="J110">
        <v>2.642801</v>
      </c>
      <c r="K110" s="4">
        <v>3.6542870000000002E-4</v>
      </c>
      <c r="L110" s="4">
        <v>7.974926E-4</v>
      </c>
      <c r="M110" s="4">
        <v>0</v>
      </c>
      <c r="N110" s="4">
        <v>2.869551E-2</v>
      </c>
      <c r="O110">
        <v>7.1803379999999999</v>
      </c>
      <c r="Q110">
        <f>SUM(B110:O110)</f>
        <v>12.005469271300001</v>
      </c>
    </row>
    <row r="111" spans="1:17" x14ac:dyDescent="0.25">
      <c r="A111" t="s">
        <v>22</v>
      </c>
      <c r="B111">
        <v>0.34588020000000003</v>
      </c>
      <c r="C111" s="4">
        <v>1.9571270000000002E-2</v>
      </c>
      <c r="D111" s="4">
        <v>3.0948440000000001E-2</v>
      </c>
      <c r="E111" s="4">
        <v>4.615493E-3</v>
      </c>
      <c r="F111" s="4">
        <v>4.8080159999999997E-2</v>
      </c>
      <c r="G111">
        <v>1.757307</v>
      </c>
      <c r="H111" s="4">
        <v>1.8443769999999999E-3</v>
      </c>
      <c r="I111" s="4">
        <v>9.0111460000000005E-4</v>
      </c>
      <c r="J111">
        <v>2.602204</v>
      </c>
      <c r="K111" s="4">
        <v>1.011114E-3</v>
      </c>
      <c r="L111" s="4">
        <v>2.2406129999999998E-3</v>
      </c>
      <c r="M111" s="4">
        <v>0</v>
      </c>
      <c r="N111" s="4">
        <v>3.1929270000000003E-2</v>
      </c>
      <c r="O111">
        <v>7.1790469999999997</v>
      </c>
      <c r="Q111">
        <f>SUM(B111:O111)</f>
        <v>12.025580051599999</v>
      </c>
    </row>
    <row r="115" spans="1:17" x14ac:dyDescent="0.25">
      <c r="A115" t="s">
        <v>0</v>
      </c>
    </row>
    <row r="116" spans="1:17" x14ac:dyDescent="0.25">
      <c r="A116" t="s">
        <v>1</v>
      </c>
    </row>
    <row r="117" spans="1:17" x14ac:dyDescent="0.25">
      <c r="A117" t="s">
        <v>203</v>
      </c>
    </row>
    <row r="119" spans="1:17" x14ac:dyDescent="0.25">
      <c r="A119" t="s">
        <v>3</v>
      </c>
    </row>
    <row r="120" spans="1:17" x14ac:dyDescent="0.25">
      <c r="A120" t="s">
        <v>4</v>
      </c>
    </row>
    <row r="121" spans="1:17" x14ac:dyDescent="0.25">
      <c r="A121" t="s">
        <v>5</v>
      </c>
    </row>
    <row r="123" spans="1:17" x14ac:dyDescent="0.25">
      <c r="A123" t="s">
        <v>20</v>
      </c>
      <c r="B123" t="s">
        <v>189</v>
      </c>
      <c r="C123" t="s">
        <v>190</v>
      </c>
      <c r="D123" t="s">
        <v>191</v>
      </c>
      <c r="E123" t="s">
        <v>192</v>
      </c>
      <c r="F123" t="s">
        <v>193</v>
      </c>
      <c r="G123" t="s">
        <v>194</v>
      </c>
      <c r="H123" t="s">
        <v>195</v>
      </c>
      <c r="I123" t="s">
        <v>196</v>
      </c>
      <c r="J123" t="s">
        <v>197</v>
      </c>
      <c r="K123" t="s">
        <v>198</v>
      </c>
      <c r="L123" t="s">
        <v>199</v>
      </c>
      <c r="M123" t="s">
        <v>200</v>
      </c>
      <c r="N123" t="s">
        <v>201</v>
      </c>
      <c r="O123" t="s">
        <v>202</v>
      </c>
    </row>
    <row r="124" spans="1:17" x14ac:dyDescent="0.25">
      <c r="A124" t="s">
        <v>21</v>
      </c>
      <c r="B124">
        <v>0</v>
      </c>
      <c r="C124">
        <v>0.16290560000000001</v>
      </c>
      <c r="D124">
        <v>1.112336</v>
      </c>
      <c r="E124">
        <v>0.42239769999999999</v>
      </c>
      <c r="F124">
        <v>2.4129350000000001</v>
      </c>
      <c r="G124" s="4">
        <v>2.4122060000000001E-2</v>
      </c>
      <c r="H124" s="4">
        <v>3.0000529999999999E-3</v>
      </c>
      <c r="I124" s="4">
        <v>1.5016379999999999E-2</v>
      </c>
      <c r="J124">
        <v>0.15033940000000001</v>
      </c>
      <c r="K124" s="4">
        <v>3.9532919999999999E-2</v>
      </c>
      <c r="L124" s="4">
        <v>6.89384E-3</v>
      </c>
      <c r="M124" s="4">
        <v>2.6237610000000001E-2</v>
      </c>
      <c r="N124">
        <v>1.1211850000000001</v>
      </c>
      <c r="O124">
        <v>8.1172389999999996</v>
      </c>
      <c r="Q124">
        <f>SUM(B124:O124)</f>
        <v>13.614140562999999</v>
      </c>
    </row>
    <row r="125" spans="1:17" x14ac:dyDescent="0.25">
      <c r="A125" t="s">
        <v>22</v>
      </c>
      <c r="B125">
        <v>0</v>
      </c>
      <c r="C125" s="4">
        <v>3.0450950000000001E-2</v>
      </c>
      <c r="D125">
        <v>1.6193150000000001</v>
      </c>
      <c r="E125">
        <v>0.1929411</v>
      </c>
      <c r="F125">
        <v>2.23915</v>
      </c>
      <c r="G125" s="4">
        <v>1.363785E-2</v>
      </c>
      <c r="H125" s="4">
        <v>1.406365E-2</v>
      </c>
      <c r="I125" s="4">
        <v>4.5688779999999998E-2</v>
      </c>
      <c r="J125" s="4">
        <v>9.8673769999999994E-2</v>
      </c>
      <c r="K125" s="4">
        <v>4.0289220000000001E-2</v>
      </c>
      <c r="L125" s="4">
        <v>1.006785E-2</v>
      </c>
      <c r="M125" s="4">
        <v>2.2898290000000002E-2</v>
      </c>
      <c r="N125">
        <v>1.480013</v>
      </c>
      <c r="O125">
        <v>8.1986480000000004</v>
      </c>
      <c r="Q125">
        <f>SUM(B125:O125)</f>
        <v>14.00583746</v>
      </c>
    </row>
    <row r="126" spans="1:17" x14ac:dyDescent="0.25">
      <c r="A126" t="s">
        <v>23</v>
      </c>
      <c r="B126">
        <v>0</v>
      </c>
      <c r="C126" s="4">
        <v>2.9952489999999998E-2</v>
      </c>
      <c r="D126">
        <v>1.66859</v>
      </c>
      <c r="E126">
        <v>0.2062147</v>
      </c>
      <c r="F126">
        <v>2.7052109999999998</v>
      </c>
      <c r="G126" s="4">
        <v>1.024861E-2</v>
      </c>
      <c r="H126" s="4">
        <v>2.0926220000000001E-3</v>
      </c>
      <c r="I126" s="4">
        <v>1.951031E-3</v>
      </c>
      <c r="J126">
        <v>9.0206700000000001E-2</v>
      </c>
      <c r="K126" s="4">
        <v>1.385221E-2</v>
      </c>
      <c r="L126" s="4">
        <v>6.7046299999999996E-3</v>
      </c>
      <c r="M126" s="4">
        <v>1.5007380000000001E-2</v>
      </c>
      <c r="N126">
        <v>0.65584659999999995</v>
      </c>
      <c r="O126">
        <v>8.2350080000000005</v>
      </c>
      <c r="Q126">
        <f>SUM(B126:O126)</f>
        <v>13.640885973</v>
      </c>
    </row>
    <row r="129" spans="1:17" x14ac:dyDescent="0.25">
      <c r="A129" t="s">
        <v>0</v>
      </c>
    </row>
    <row r="130" spans="1:17" x14ac:dyDescent="0.25">
      <c r="A130" t="s">
        <v>1</v>
      </c>
    </row>
    <row r="131" spans="1:17" x14ac:dyDescent="0.25">
      <c r="A131" t="s">
        <v>204</v>
      </c>
    </row>
    <row r="133" spans="1:17" x14ac:dyDescent="0.25">
      <c r="A133" t="s">
        <v>3</v>
      </c>
    </row>
    <row r="134" spans="1:17" x14ac:dyDescent="0.25">
      <c r="A134" t="s">
        <v>4</v>
      </c>
    </row>
    <row r="135" spans="1:17" x14ac:dyDescent="0.25">
      <c r="A135" t="s">
        <v>5</v>
      </c>
    </row>
    <row r="137" spans="1:17" x14ac:dyDescent="0.25">
      <c r="A137" t="s">
        <v>20</v>
      </c>
      <c r="B137" t="s">
        <v>189</v>
      </c>
      <c r="C137" t="s">
        <v>190</v>
      </c>
      <c r="D137" t="s">
        <v>191</v>
      </c>
      <c r="E137" t="s">
        <v>192</v>
      </c>
      <c r="F137" t="s">
        <v>193</v>
      </c>
      <c r="G137" t="s">
        <v>194</v>
      </c>
      <c r="H137" t="s">
        <v>195</v>
      </c>
      <c r="I137" t="s">
        <v>196</v>
      </c>
      <c r="J137" t="s">
        <v>197</v>
      </c>
      <c r="K137" t="s">
        <v>198</v>
      </c>
      <c r="L137" t="s">
        <v>199</v>
      </c>
      <c r="M137" t="s">
        <v>200</v>
      </c>
      <c r="N137" t="s">
        <v>201</v>
      </c>
      <c r="O137" t="s">
        <v>202</v>
      </c>
    </row>
    <row r="138" spans="1:17" x14ac:dyDescent="0.25">
      <c r="A138" t="s">
        <v>21</v>
      </c>
      <c r="B138" s="4">
        <v>0</v>
      </c>
      <c r="C138">
        <v>0.25823679999999999</v>
      </c>
      <c r="D138">
        <v>0.5064784</v>
      </c>
      <c r="E138">
        <v>0.55278070000000001</v>
      </c>
      <c r="F138">
        <v>2.3840490000000001</v>
      </c>
      <c r="G138" s="4">
        <v>3.9382170000000001E-2</v>
      </c>
      <c r="H138" s="4">
        <v>1.5848609999999999E-3</v>
      </c>
      <c r="I138" s="4">
        <v>2.0680380000000002E-2</v>
      </c>
      <c r="J138">
        <v>0.73530039999999997</v>
      </c>
      <c r="K138" s="4">
        <v>2.2452529999999998E-2</v>
      </c>
      <c r="L138" s="4">
        <v>4.9140679999999997E-3</v>
      </c>
      <c r="M138" s="4">
        <v>1.3250990000000001E-2</v>
      </c>
      <c r="N138">
        <v>0.88302290000000005</v>
      </c>
      <c r="O138">
        <v>8.0302670000000003</v>
      </c>
      <c r="Q138">
        <f>SUM(B138:O138)</f>
        <v>13.452400199</v>
      </c>
    </row>
    <row r="139" spans="1:17" x14ac:dyDescent="0.25">
      <c r="A139" t="s">
        <v>22</v>
      </c>
      <c r="B139" s="4">
        <v>0</v>
      </c>
      <c r="C139">
        <v>0.54777180000000003</v>
      </c>
      <c r="D139" s="4">
        <v>3.1291819999999999E-3</v>
      </c>
      <c r="E139">
        <v>1.3375999999999999</v>
      </c>
      <c r="F139">
        <v>2.6119129999999999</v>
      </c>
      <c r="G139" s="4">
        <v>4.9761199999999997E-3</v>
      </c>
      <c r="H139" s="4">
        <v>0</v>
      </c>
      <c r="I139" s="4">
        <v>1.3404249999999999E-2</v>
      </c>
      <c r="J139">
        <v>0.37869570000000002</v>
      </c>
      <c r="K139" s="4">
        <v>4.9011549999999999E-3</v>
      </c>
      <c r="L139" s="4">
        <v>4.8544499999999997E-3</v>
      </c>
      <c r="M139" s="4">
        <v>3.0341759999999999E-4</v>
      </c>
      <c r="N139" s="4">
        <v>2.3720519999999998E-2</v>
      </c>
      <c r="O139">
        <v>7.944528</v>
      </c>
      <c r="Q139">
        <f>SUM(B139:O139)</f>
        <v>12.875797594599998</v>
      </c>
    </row>
    <row r="140" spans="1:17" x14ac:dyDescent="0.25">
      <c r="A140" t="s">
        <v>23</v>
      </c>
      <c r="B140" s="4">
        <v>0</v>
      </c>
      <c r="C140">
        <v>0.3700119</v>
      </c>
      <c r="D140">
        <v>0.25274069999999998</v>
      </c>
      <c r="E140">
        <v>0.817249</v>
      </c>
      <c r="F140">
        <v>2.395321</v>
      </c>
      <c r="G140" s="4">
        <v>2.2178070000000001E-2</v>
      </c>
      <c r="H140" s="4">
        <v>3.1206179999999999E-3</v>
      </c>
      <c r="I140" s="4">
        <v>2.3589659999999998E-2</v>
      </c>
      <c r="J140">
        <v>0.47204590000000002</v>
      </c>
      <c r="K140" s="4">
        <v>1.4021779999999999E-2</v>
      </c>
      <c r="L140" s="4">
        <v>3.2927130000000001E-3</v>
      </c>
      <c r="M140" s="4">
        <v>7.4055190000000002E-3</v>
      </c>
      <c r="N140">
        <v>0.97520240000000002</v>
      </c>
      <c r="O140">
        <v>8.0185010000000005</v>
      </c>
      <c r="Q140">
        <f>SUM(B140:O140)</f>
        <v>13.37468026</v>
      </c>
    </row>
    <row r="144" spans="1:17" x14ac:dyDescent="0.25">
      <c r="A144" t="s">
        <v>0</v>
      </c>
    </row>
    <row r="145" spans="1:17" x14ac:dyDescent="0.25">
      <c r="A145" t="s">
        <v>1</v>
      </c>
    </row>
    <row r="146" spans="1:17" x14ac:dyDescent="0.25">
      <c r="A146" t="s">
        <v>205</v>
      </c>
    </row>
    <row r="148" spans="1:17" x14ac:dyDescent="0.25">
      <c r="A148" t="s">
        <v>3</v>
      </c>
    </row>
    <row r="149" spans="1:17" x14ac:dyDescent="0.25">
      <c r="A149" t="s">
        <v>4</v>
      </c>
    </row>
    <row r="150" spans="1:17" x14ac:dyDescent="0.25">
      <c r="A150" t="s">
        <v>5</v>
      </c>
    </row>
    <row r="152" spans="1:17" x14ac:dyDescent="0.25">
      <c r="A152" t="s">
        <v>20</v>
      </c>
      <c r="B152" t="s">
        <v>189</v>
      </c>
      <c r="C152" t="s">
        <v>190</v>
      </c>
      <c r="D152" t="s">
        <v>191</v>
      </c>
      <c r="E152" t="s">
        <v>192</v>
      </c>
      <c r="F152" t="s">
        <v>193</v>
      </c>
      <c r="G152" t="s">
        <v>194</v>
      </c>
      <c r="H152" t="s">
        <v>195</v>
      </c>
      <c r="I152" t="s">
        <v>196</v>
      </c>
      <c r="J152" t="s">
        <v>197</v>
      </c>
      <c r="K152" t="s">
        <v>198</v>
      </c>
      <c r="L152" t="s">
        <v>199</v>
      </c>
      <c r="M152" t="s">
        <v>200</v>
      </c>
      <c r="N152" t="s">
        <v>201</v>
      </c>
      <c r="O152" t="s">
        <v>202</v>
      </c>
    </row>
    <row r="153" spans="1:17" x14ac:dyDescent="0.25">
      <c r="A153" t="s">
        <v>21</v>
      </c>
      <c r="B153">
        <v>0</v>
      </c>
      <c r="C153" s="4">
        <v>4.4124789999999997E-2</v>
      </c>
      <c r="D153" s="4">
        <v>8.8434750000000006E-2</v>
      </c>
      <c r="E153">
        <v>0.17155400000000001</v>
      </c>
      <c r="F153">
        <v>0.40449370000000001</v>
      </c>
      <c r="G153" s="4">
        <v>1.216857E-2</v>
      </c>
      <c r="H153" s="4">
        <v>3.3625490000000001E-2</v>
      </c>
      <c r="I153" s="4">
        <v>1.2916959999999999E-3</v>
      </c>
      <c r="J153">
        <v>7.9644300000000001E-2</v>
      </c>
      <c r="K153">
        <v>0.89666559999999995</v>
      </c>
      <c r="L153" s="4">
        <v>5.4586170000000005E-4</v>
      </c>
      <c r="M153" s="4">
        <v>6.4262679999999997E-3</v>
      </c>
      <c r="N153">
        <v>5.1720829999999998</v>
      </c>
      <c r="O153">
        <v>8.3610629999999997</v>
      </c>
      <c r="Q153">
        <f>SUM(B153:O153)</f>
        <v>15.272121025699999</v>
      </c>
    </row>
    <row r="154" spans="1:17" x14ac:dyDescent="0.25">
      <c r="A154" t="s">
        <v>22</v>
      </c>
      <c r="B154">
        <v>0</v>
      </c>
      <c r="C154">
        <v>6.6433699999999998E-2</v>
      </c>
      <c r="D154">
        <v>0.16771839999999999</v>
      </c>
      <c r="E154">
        <v>0.25807350000000001</v>
      </c>
      <c r="F154">
        <v>0.43485669999999998</v>
      </c>
      <c r="G154" s="4">
        <v>2.263103E-2</v>
      </c>
      <c r="H154" s="4">
        <v>7.2396929999999998E-2</v>
      </c>
      <c r="I154" s="4">
        <v>1.8452960000000001E-2</v>
      </c>
      <c r="J154" s="4">
        <v>7.8447290000000003E-2</v>
      </c>
      <c r="K154">
        <v>0.41614329999999999</v>
      </c>
      <c r="L154" s="4">
        <v>5.9804259999999996E-3</v>
      </c>
      <c r="M154" s="4">
        <v>8.3300130000000007E-3</v>
      </c>
      <c r="N154">
        <v>5.793304</v>
      </c>
      <c r="O154">
        <v>8.4620920000000002</v>
      </c>
      <c r="Q154">
        <f>SUM(B154:O154)</f>
        <v>15.804860249000001</v>
      </c>
    </row>
    <row r="155" spans="1:17" x14ac:dyDescent="0.25">
      <c r="A155" t="s">
        <v>23</v>
      </c>
      <c r="B155">
        <v>0</v>
      </c>
      <c r="C155" s="4">
        <v>8.1212010000000001E-2</v>
      </c>
      <c r="D155">
        <v>4.3420500000000001E-2</v>
      </c>
      <c r="E155" s="4">
        <v>2.4618749999999998E-2</v>
      </c>
      <c r="F155">
        <v>0.48077029999999998</v>
      </c>
      <c r="G155" s="4">
        <v>5.7244210000000004E-3</v>
      </c>
      <c r="H155" s="4">
        <v>4.2403160000000002E-2</v>
      </c>
      <c r="I155" s="4">
        <v>5.0452830000000002E-3</v>
      </c>
      <c r="J155">
        <v>0.12730350000000001</v>
      </c>
      <c r="K155" s="4">
        <v>9.8497610000000003E-3</v>
      </c>
      <c r="L155" s="4">
        <v>4.6561570000000002E-3</v>
      </c>
      <c r="M155">
        <v>0</v>
      </c>
      <c r="N155">
        <v>6.8343179999999997</v>
      </c>
      <c r="O155">
        <v>8.2115559999999999</v>
      </c>
      <c r="Q155">
        <f>SUM(B155:O155)</f>
        <v>15.870877841999999</v>
      </c>
    </row>
    <row r="163" spans="1:17" x14ac:dyDescent="0.25">
      <c r="A163" t="s">
        <v>0</v>
      </c>
    </row>
    <row r="164" spans="1:17" x14ac:dyDescent="0.25">
      <c r="A164" t="s">
        <v>1</v>
      </c>
    </row>
    <row r="165" spans="1:17" x14ac:dyDescent="0.25">
      <c r="A165" s="1" t="s">
        <v>206</v>
      </c>
    </row>
    <row r="167" spans="1:17" x14ac:dyDescent="0.25">
      <c r="A167" t="s">
        <v>3</v>
      </c>
    </row>
    <row r="168" spans="1:17" x14ac:dyDescent="0.25">
      <c r="A168" t="s">
        <v>4</v>
      </c>
    </row>
    <row r="169" spans="1:17" x14ac:dyDescent="0.25">
      <c r="A169" t="s">
        <v>5</v>
      </c>
    </row>
    <row r="171" spans="1:17" x14ac:dyDescent="0.25">
      <c r="A171" t="s">
        <v>20</v>
      </c>
      <c r="B171" t="s">
        <v>189</v>
      </c>
      <c r="C171" t="s">
        <v>190</v>
      </c>
      <c r="D171" t="s">
        <v>191</v>
      </c>
      <c r="E171" t="s">
        <v>192</v>
      </c>
      <c r="F171" t="s">
        <v>193</v>
      </c>
      <c r="G171" t="s">
        <v>194</v>
      </c>
      <c r="H171" t="s">
        <v>195</v>
      </c>
      <c r="I171" t="s">
        <v>196</v>
      </c>
      <c r="J171" t="s">
        <v>197</v>
      </c>
      <c r="K171" t="s">
        <v>198</v>
      </c>
      <c r="L171" t="s">
        <v>199</v>
      </c>
      <c r="M171" t="s">
        <v>200</v>
      </c>
      <c r="N171" t="s">
        <v>201</v>
      </c>
      <c r="O171" t="s">
        <v>202</v>
      </c>
    </row>
    <row r="172" spans="1:17" x14ac:dyDescent="0.25">
      <c r="A172" t="s">
        <v>21</v>
      </c>
      <c r="B172">
        <v>0.27051979999999998</v>
      </c>
      <c r="C172" s="4">
        <v>1.9290120000000001E-2</v>
      </c>
      <c r="D172" s="4">
        <v>5.946303E-3</v>
      </c>
      <c r="E172" s="4">
        <v>5.6507329999999998E-3</v>
      </c>
      <c r="F172" s="4">
        <v>3.5789910000000001E-3</v>
      </c>
      <c r="G172">
        <v>1.9348069999999999</v>
      </c>
      <c r="H172" s="4">
        <v>0</v>
      </c>
      <c r="I172" s="4">
        <v>1.279341E-3</v>
      </c>
      <c r="J172">
        <v>2.389313</v>
      </c>
      <c r="K172" s="4">
        <v>0</v>
      </c>
      <c r="L172" s="4">
        <v>4.0083330000000001E-4</v>
      </c>
      <c r="M172" s="4">
        <v>0</v>
      </c>
      <c r="N172">
        <v>1.53778E-2</v>
      </c>
      <c r="O172">
        <v>7.2601940000000003</v>
      </c>
      <c r="Q172">
        <f t="shared" ref="Q172:Q178" si="3">SUM(B172:O172)</f>
        <v>11.9063579213</v>
      </c>
    </row>
    <row r="173" spans="1:17" x14ac:dyDescent="0.25">
      <c r="A173" t="s">
        <v>22</v>
      </c>
      <c r="B173">
        <v>0.2693933</v>
      </c>
      <c r="C173" s="4">
        <v>3.4302729999999997E-2</v>
      </c>
      <c r="D173" s="4">
        <v>7.6690539999999998E-3</v>
      </c>
      <c r="E173" s="4">
        <v>6.7842800000000002E-3</v>
      </c>
      <c r="F173" s="4">
        <v>1.449082E-2</v>
      </c>
      <c r="G173">
        <v>2.0174099999999999</v>
      </c>
      <c r="H173" s="4">
        <v>3.3280319999999999E-3</v>
      </c>
      <c r="I173" s="4">
        <v>8.1000899999999999E-4</v>
      </c>
      <c r="J173">
        <v>2.162703</v>
      </c>
      <c r="K173" s="4">
        <v>5.4854610000000005E-4</v>
      </c>
      <c r="L173" s="4">
        <v>1.2215819999999999E-3</v>
      </c>
      <c r="M173" s="4">
        <v>0</v>
      </c>
      <c r="N173" s="4">
        <v>1.2723369999999999E-2</v>
      </c>
      <c r="O173">
        <v>7.293253</v>
      </c>
      <c r="Q173">
        <f t="shared" si="3"/>
        <v>11.8246377231</v>
      </c>
    </row>
    <row r="174" spans="1:17" x14ac:dyDescent="0.25">
      <c r="A174" t="s">
        <v>23</v>
      </c>
      <c r="B174">
        <v>0.6106142</v>
      </c>
      <c r="C174" s="4">
        <v>3.0956379999999999E-2</v>
      </c>
      <c r="D174" s="4">
        <v>5.6237559999999997E-3</v>
      </c>
      <c r="E174" s="4">
        <v>3.8193329999999998E-3</v>
      </c>
      <c r="F174" s="4">
        <v>1.1852680000000001E-2</v>
      </c>
      <c r="G174">
        <v>1.937462</v>
      </c>
      <c r="H174" s="4">
        <v>0</v>
      </c>
      <c r="I174" s="4">
        <v>0</v>
      </c>
      <c r="J174">
        <v>2.1728459999999998</v>
      </c>
      <c r="K174" s="4">
        <v>0</v>
      </c>
      <c r="L174" s="4">
        <v>9.1230040000000003E-4</v>
      </c>
      <c r="M174" s="4">
        <v>0</v>
      </c>
      <c r="N174" s="4">
        <v>1.8452340000000001E-2</v>
      </c>
      <c r="O174">
        <v>7.083075</v>
      </c>
      <c r="Q174">
        <f t="shared" si="3"/>
        <v>11.875613989399998</v>
      </c>
    </row>
    <row r="175" spans="1:17" x14ac:dyDescent="0.25">
      <c r="A175" t="s">
        <v>24</v>
      </c>
      <c r="B175">
        <v>0.29874339999999999</v>
      </c>
      <c r="C175" s="4">
        <v>2.3933179999999998E-2</v>
      </c>
      <c r="D175" s="4">
        <v>3.2809169999999999E-2</v>
      </c>
      <c r="E175" s="4">
        <v>8.5942369999999994E-3</v>
      </c>
      <c r="F175" s="4">
        <v>5.4385080000000002E-2</v>
      </c>
      <c r="G175">
        <v>1.8033330000000001</v>
      </c>
      <c r="H175" s="4">
        <v>3.753513E-3</v>
      </c>
      <c r="I175" s="4">
        <v>0</v>
      </c>
      <c r="J175">
        <v>2.5847349999999998</v>
      </c>
      <c r="K175" s="4">
        <v>0</v>
      </c>
      <c r="L175" s="4">
        <v>1.001732E-3</v>
      </c>
      <c r="M175" s="4">
        <v>6.1119980000000004E-4</v>
      </c>
      <c r="N175">
        <v>2.11206E-2</v>
      </c>
      <c r="O175">
        <v>7.2919700000000001</v>
      </c>
      <c r="Q175">
        <f t="shared" si="3"/>
        <v>12.124990111799999</v>
      </c>
    </row>
    <row r="176" spans="1:17" x14ac:dyDescent="0.25">
      <c r="A176" t="s">
        <v>25</v>
      </c>
      <c r="B176">
        <v>0.28651090000000001</v>
      </c>
      <c r="C176" s="4">
        <v>6.1339119999999997E-2</v>
      </c>
      <c r="D176" s="4">
        <v>1.1553030000000001E-2</v>
      </c>
      <c r="E176">
        <v>0.17268069999999999</v>
      </c>
      <c r="F176">
        <v>0.29148160000000001</v>
      </c>
      <c r="G176">
        <v>1.733176</v>
      </c>
      <c r="H176">
        <v>0</v>
      </c>
      <c r="I176" s="4">
        <v>1.928188E-3</v>
      </c>
      <c r="J176">
        <v>2.020956</v>
      </c>
      <c r="K176" s="4">
        <v>2.1179789999999999E-3</v>
      </c>
      <c r="L176" s="4">
        <v>9.2466089999999998E-5</v>
      </c>
      <c r="M176" s="4">
        <v>0</v>
      </c>
      <c r="N176" s="4">
        <v>6.5464549999999996E-2</v>
      </c>
      <c r="O176">
        <v>7.3063690000000001</v>
      </c>
      <c r="Q176">
        <f t="shared" si="3"/>
        <v>11.95366953309</v>
      </c>
    </row>
    <row r="177" spans="1:17" x14ac:dyDescent="0.25">
      <c r="A177" t="s">
        <v>26</v>
      </c>
      <c r="B177">
        <v>0.34272029999999998</v>
      </c>
      <c r="C177" s="4">
        <v>4.2397440000000002E-2</v>
      </c>
      <c r="D177" s="4">
        <v>1.406255E-2</v>
      </c>
      <c r="E177" s="4">
        <v>5.1128720000000001E-3</v>
      </c>
      <c r="F177" s="4">
        <v>1.3442040000000001E-2</v>
      </c>
      <c r="G177">
        <v>2.0110320000000002</v>
      </c>
      <c r="H177" s="4">
        <v>2.2634880000000001E-3</v>
      </c>
      <c r="I177" s="4">
        <v>1.5557609999999999E-3</v>
      </c>
      <c r="J177">
        <v>2.0900620000000001</v>
      </c>
      <c r="K177" s="4">
        <v>5.0031480000000002E-4</v>
      </c>
      <c r="L177" s="4">
        <v>2.2548189999999999E-3</v>
      </c>
      <c r="M177" s="4">
        <v>0</v>
      </c>
      <c r="N177" s="4">
        <v>1.6740890000000001E-2</v>
      </c>
      <c r="O177">
        <v>7.2140409999999999</v>
      </c>
      <c r="Q177">
        <f t="shared" si="3"/>
        <v>11.756185474800001</v>
      </c>
    </row>
    <row r="178" spans="1:17" x14ac:dyDescent="0.25">
      <c r="A178" t="s">
        <v>27</v>
      </c>
      <c r="B178">
        <v>0</v>
      </c>
      <c r="C178" s="4">
        <v>2.780968E-2</v>
      </c>
      <c r="D178">
        <v>1.9810460000000001</v>
      </c>
      <c r="E178" s="4">
        <v>3.691113E-2</v>
      </c>
      <c r="F178">
        <v>2.525617</v>
      </c>
      <c r="G178" s="4">
        <v>0</v>
      </c>
      <c r="H178" s="4">
        <v>0</v>
      </c>
      <c r="I178" s="4">
        <v>0</v>
      </c>
      <c r="J178">
        <v>0.25947009999999998</v>
      </c>
      <c r="K178" s="4">
        <v>4.2237630000000002E-3</v>
      </c>
      <c r="L178" s="4">
        <v>1.2856609999999999E-2</v>
      </c>
      <c r="M178" s="4">
        <v>1.8524079999999998E-2</v>
      </c>
      <c r="N178">
        <v>0.63217440000000003</v>
      </c>
      <c r="O178">
        <v>8.0347530000000003</v>
      </c>
      <c r="Q178">
        <f t="shared" si="3"/>
        <v>13.533385763</v>
      </c>
    </row>
    <row r="179" spans="1:17" x14ac:dyDescent="0.25">
      <c r="A179" t="s">
        <v>28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</row>
    <row r="183" spans="1:17" x14ac:dyDescent="0.25">
      <c r="A183" t="s">
        <v>0</v>
      </c>
    </row>
    <row r="184" spans="1:17" x14ac:dyDescent="0.25">
      <c r="A184" t="s">
        <v>1</v>
      </c>
    </row>
    <row r="185" spans="1:17" x14ac:dyDescent="0.25">
      <c r="A185" s="1" t="s">
        <v>41</v>
      </c>
    </row>
    <row r="187" spans="1:17" x14ac:dyDescent="0.25">
      <c r="A187" t="s">
        <v>3</v>
      </c>
    </row>
    <row r="188" spans="1:17" x14ac:dyDescent="0.25">
      <c r="A188" t="s">
        <v>4</v>
      </c>
    </row>
    <row r="189" spans="1:17" x14ac:dyDescent="0.25">
      <c r="A189" t="s">
        <v>5</v>
      </c>
    </row>
    <row r="191" spans="1:17" x14ac:dyDescent="0.25">
      <c r="A191" t="s">
        <v>20</v>
      </c>
      <c r="B191" t="s">
        <v>189</v>
      </c>
      <c r="C191" t="s">
        <v>190</v>
      </c>
      <c r="D191" t="s">
        <v>191</v>
      </c>
      <c r="E191" t="s">
        <v>192</v>
      </c>
      <c r="F191" t="s">
        <v>193</v>
      </c>
      <c r="G191" t="s">
        <v>194</v>
      </c>
      <c r="H191" t="s">
        <v>195</v>
      </c>
      <c r="I191" t="s">
        <v>196</v>
      </c>
      <c r="J191" t="s">
        <v>197</v>
      </c>
      <c r="K191" t="s">
        <v>198</v>
      </c>
      <c r="L191" t="s">
        <v>199</v>
      </c>
      <c r="M191" t="s">
        <v>200</v>
      </c>
      <c r="N191" t="s">
        <v>201</v>
      </c>
      <c r="O191" t="s">
        <v>202</v>
      </c>
    </row>
    <row r="192" spans="1:17" x14ac:dyDescent="0.25">
      <c r="A192" t="s">
        <v>21</v>
      </c>
      <c r="B192">
        <v>0.21634010000000001</v>
      </c>
      <c r="C192" s="4">
        <v>1.584406E-2</v>
      </c>
      <c r="D192" s="4">
        <v>1.7605760000000002E-2</v>
      </c>
      <c r="E192" s="4">
        <v>6.9168049999999998E-3</v>
      </c>
      <c r="F192">
        <v>3.29751E-2</v>
      </c>
      <c r="G192">
        <v>2.0100989999999999</v>
      </c>
      <c r="H192" s="4">
        <v>4.720475E-3</v>
      </c>
      <c r="I192" s="4">
        <v>2.3177689999999999E-3</v>
      </c>
      <c r="J192">
        <v>2.2402470000000001</v>
      </c>
      <c r="K192" s="4">
        <v>0</v>
      </c>
      <c r="L192" s="4">
        <v>1.0225010000000001E-3</v>
      </c>
      <c r="M192" s="4">
        <v>0</v>
      </c>
      <c r="N192">
        <v>1.45284E-2</v>
      </c>
      <c r="O192">
        <v>7.3954180000000003</v>
      </c>
      <c r="Q192">
        <f>SUM(B192:O192)</f>
        <v>11.95803497</v>
      </c>
    </row>
    <row r="193" spans="1:17" x14ac:dyDescent="0.25">
      <c r="A193" t="s">
        <v>22</v>
      </c>
      <c r="B193">
        <v>0.21414079999999999</v>
      </c>
      <c r="C193" s="4">
        <v>1.9148310000000002E-2</v>
      </c>
      <c r="D193" s="4">
        <v>1.021587E-2</v>
      </c>
      <c r="E193" s="4">
        <v>7.8112520000000003E-3</v>
      </c>
      <c r="F193" s="4">
        <v>2.3871050000000001E-2</v>
      </c>
      <c r="G193">
        <v>2.049185</v>
      </c>
      <c r="H193" s="4">
        <v>2.1047120000000001E-4</v>
      </c>
      <c r="I193" s="4">
        <v>3.3062019999999998E-3</v>
      </c>
      <c r="J193">
        <v>2.2025130000000002</v>
      </c>
      <c r="K193" s="4">
        <v>0</v>
      </c>
      <c r="L193" s="4">
        <v>4.952229E-4</v>
      </c>
      <c r="M193" s="4">
        <v>0</v>
      </c>
      <c r="N193" s="4">
        <v>1.6040249999999999E-2</v>
      </c>
      <c r="O193">
        <v>7.4222169999999998</v>
      </c>
      <c r="Q193">
        <f>SUM(B193:O193)</f>
        <v>11.9691544281</v>
      </c>
    </row>
    <row r="194" spans="1:17" x14ac:dyDescent="0.25">
      <c r="A194" t="s">
        <v>23</v>
      </c>
      <c r="B194">
        <v>0.31299349999999998</v>
      </c>
      <c r="C194" s="4">
        <v>2.053669E-2</v>
      </c>
      <c r="D194" s="4">
        <v>1.2466929999999999E-2</v>
      </c>
      <c r="E194" s="4">
        <v>7.2740010000000004E-3</v>
      </c>
      <c r="F194" s="4">
        <v>3.7728249999999998E-2</v>
      </c>
      <c r="G194">
        <v>1.9679469999999999</v>
      </c>
      <c r="H194" s="4">
        <v>2.5758299999999999E-3</v>
      </c>
      <c r="I194" s="4">
        <v>8.7027299999999997E-4</v>
      </c>
      <c r="J194">
        <v>2.2197680000000002</v>
      </c>
      <c r="K194" s="4">
        <v>0</v>
      </c>
      <c r="L194" s="4">
        <v>0</v>
      </c>
      <c r="M194" s="4">
        <v>0</v>
      </c>
      <c r="N194" s="4">
        <v>1.7692920000000001E-2</v>
      </c>
      <c r="O194">
        <v>7.2718819999999997</v>
      </c>
      <c r="Q194">
        <f>SUM(B194:O194)</f>
        <v>11.871735394</v>
      </c>
    </row>
    <row r="195" spans="1:17" x14ac:dyDescent="0.25">
      <c r="A195" t="s">
        <v>24</v>
      </c>
      <c r="B195">
        <v>0.30911179999999999</v>
      </c>
      <c r="C195" s="4">
        <v>3.4174789999999997E-2</v>
      </c>
      <c r="D195" s="4">
        <v>5.7093020000000003E-3</v>
      </c>
      <c r="E195" s="4">
        <v>1.033499E-2</v>
      </c>
      <c r="F195">
        <v>2.85691E-2</v>
      </c>
      <c r="G195">
        <v>2.013236</v>
      </c>
      <c r="H195" s="4">
        <v>1.1718880000000001E-3</v>
      </c>
      <c r="I195" s="4">
        <v>1.110511E-3</v>
      </c>
      <c r="J195">
        <v>2.1500159999999999</v>
      </c>
      <c r="K195" s="4">
        <v>1.213144E-3</v>
      </c>
      <c r="L195" s="4">
        <v>7.6111190000000002E-6</v>
      </c>
      <c r="M195" s="4">
        <v>0</v>
      </c>
      <c r="N195" s="4">
        <v>2.7038469999999998E-2</v>
      </c>
      <c r="O195">
        <v>7.3086630000000001</v>
      </c>
      <c r="Q195">
        <f>SUM(B195:O195)</f>
        <v>11.890356606118999</v>
      </c>
    </row>
    <row r="199" spans="1:17" x14ac:dyDescent="0.25">
      <c r="A199" t="s">
        <v>0</v>
      </c>
    </row>
    <row r="200" spans="1:17" x14ac:dyDescent="0.25">
      <c r="A200" t="s">
        <v>1</v>
      </c>
    </row>
    <row r="201" spans="1:17" x14ac:dyDescent="0.25">
      <c r="A201" s="1" t="s">
        <v>42</v>
      </c>
    </row>
    <row r="203" spans="1:17" x14ac:dyDescent="0.25">
      <c r="A203" t="s">
        <v>3</v>
      </c>
    </row>
    <row r="204" spans="1:17" x14ac:dyDescent="0.25">
      <c r="A204" t="s">
        <v>4</v>
      </c>
    </row>
    <row r="205" spans="1:17" x14ac:dyDescent="0.25">
      <c r="A205" t="s">
        <v>5</v>
      </c>
    </row>
    <row r="207" spans="1:17" x14ac:dyDescent="0.25">
      <c r="A207" t="s">
        <v>20</v>
      </c>
      <c r="B207" t="s">
        <v>189</v>
      </c>
      <c r="C207" t="s">
        <v>190</v>
      </c>
      <c r="D207" t="s">
        <v>191</v>
      </c>
      <c r="E207" t="s">
        <v>192</v>
      </c>
      <c r="F207" t="s">
        <v>193</v>
      </c>
      <c r="G207" t="s">
        <v>194</v>
      </c>
      <c r="H207" t="s">
        <v>195</v>
      </c>
      <c r="I207" t="s">
        <v>196</v>
      </c>
      <c r="J207" t="s">
        <v>197</v>
      </c>
      <c r="K207" t="s">
        <v>198</v>
      </c>
      <c r="L207" t="s">
        <v>199</v>
      </c>
      <c r="M207" t="s">
        <v>200</v>
      </c>
      <c r="N207" t="s">
        <v>201</v>
      </c>
      <c r="O207" t="s">
        <v>202</v>
      </c>
    </row>
    <row r="208" spans="1:17" x14ac:dyDescent="0.25">
      <c r="A208" t="s">
        <v>21</v>
      </c>
      <c r="B208">
        <v>0.37835049999999998</v>
      </c>
      <c r="C208" s="4">
        <v>2.7678270000000001E-2</v>
      </c>
      <c r="D208" s="4">
        <v>3.9147499999999998E-3</v>
      </c>
      <c r="E208">
        <v>1.03905E-2</v>
      </c>
      <c r="F208" s="4">
        <v>2.946584E-2</v>
      </c>
      <c r="G208">
        <v>1.9135070000000001</v>
      </c>
      <c r="H208" s="4">
        <v>3.6111670000000002E-3</v>
      </c>
      <c r="I208" s="4">
        <v>0</v>
      </c>
      <c r="J208">
        <v>2.3257059999999998</v>
      </c>
      <c r="K208" s="4">
        <v>0</v>
      </c>
      <c r="L208" s="4">
        <v>0</v>
      </c>
      <c r="M208" s="4">
        <v>0</v>
      </c>
      <c r="N208" s="4">
        <v>2.0778850000000001E-2</v>
      </c>
      <c r="O208">
        <v>7.2283439999999999</v>
      </c>
      <c r="Q208">
        <f>SUM(B208:O208)</f>
        <v>11.941746877</v>
      </c>
    </row>
    <row r="209" spans="1:17" x14ac:dyDescent="0.25">
      <c r="A209" t="s">
        <v>22</v>
      </c>
      <c r="B209">
        <v>0.86369390000000001</v>
      </c>
      <c r="C209">
        <v>0.54523719999999998</v>
      </c>
      <c r="D209">
        <v>0.88084479999999998</v>
      </c>
      <c r="E209">
        <v>0.52468749999999997</v>
      </c>
      <c r="F209">
        <v>2.1796039999999999</v>
      </c>
      <c r="G209" s="4">
        <v>4.6852730000000002E-2</v>
      </c>
      <c r="H209" s="4">
        <v>1.5653429999999999E-2</v>
      </c>
      <c r="I209" s="4">
        <v>3.2857450000000003E-2</v>
      </c>
      <c r="J209">
        <v>0.12137729999999999</v>
      </c>
      <c r="K209" s="4">
        <v>1.8392349999999998E-2</v>
      </c>
      <c r="L209" s="4">
        <v>0</v>
      </c>
      <c r="M209">
        <v>1.6891799999999998E-2</v>
      </c>
      <c r="N209">
        <v>0.48274139999999999</v>
      </c>
      <c r="O209">
        <v>7.1352549999999999</v>
      </c>
      <c r="Q209">
        <f>SUM(B209:O209)</f>
        <v>12.864088860000001</v>
      </c>
    </row>
    <row r="213" spans="1:17" x14ac:dyDescent="0.25">
      <c r="A213" t="s">
        <v>0</v>
      </c>
    </row>
    <row r="214" spans="1:17" x14ac:dyDescent="0.25">
      <c r="A214" t="s">
        <v>1</v>
      </c>
    </row>
    <row r="215" spans="1:17" x14ac:dyDescent="0.25">
      <c r="A215" s="1" t="s">
        <v>43</v>
      </c>
    </row>
    <row r="217" spans="1:17" x14ac:dyDescent="0.25">
      <c r="A217" t="s">
        <v>3</v>
      </c>
    </row>
    <row r="218" spans="1:17" x14ac:dyDescent="0.25">
      <c r="A218" t="s">
        <v>4</v>
      </c>
    </row>
    <row r="219" spans="1:17" x14ac:dyDescent="0.25">
      <c r="A219" t="s">
        <v>5</v>
      </c>
    </row>
    <row r="221" spans="1:17" x14ac:dyDescent="0.25">
      <c r="A221" t="s">
        <v>20</v>
      </c>
      <c r="B221" t="s">
        <v>189</v>
      </c>
      <c r="C221" t="s">
        <v>190</v>
      </c>
      <c r="D221" t="s">
        <v>191</v>
      </c>
      <c r="E221" t="s">
        <v>192</v>
      </c>
      <c r="F221" t="s">
        <v>193</v>
      </c>
      <c r="G221" t="s">
        <v>194</v>
      </c>
      <c r="H221" t="s">
        <v>195</v>
      </c>
      <c r="I221" t="s">
        <v>196</v>
      </c>
      <c r="J221" t="s">
        <v>197</v>
      </c>
      <c r="K221" t="s">
        <v>198</v>
      </c>
      <c r="L221" t="s">
        <v>199</v>
      </c>
      <c r="M221" t="s">
        <v>200</v>
      </c>
      <c r="N221" t="s">
        <v>201</v>
      </c>
      <c r="O221" t="s">
        <v>202</v>
      </c>
    </row>
    <row r="222" spans="1:17" x14ac:dyDescent="0.25">
      <c r="A222" t="s">
        <v>21</v>
      </c>
      <c r="B222">
        <v>0.29632530000000001</v>
      </c>
      <c r="C222" s="4">
        <v>2.3164170000000001E-2</v>
      </c>
      <c r="D222" s="4">
        <v>9.6701519999999996E-3</v>
      </c>
      <c r="E222" s="4">
        <v>4.5192410000000002E-3</v>
      </c>
      <c r="F222" s="4">
        <v>1.3436160000000001E-2</v>
      </c>
      <c r="G222">
        <v>2.0325690000000001</v>
      </c>
      <c r="H222" s="4">
        <v>1.411409E-3</v>
      </c>
      <c r="I222" s="4">
        <v>4.5588269999999998E-4</v>
      </c>
      <c r="J222">
        <v>2.1157159999999999</v>
      </c>
      <c r="K222" s="4">
        <v>1.3363089999999999E-4</v>
      </c>
      <c r="L222" s="4">
        <v>2.4566940000000002E-3</v>
      </c>
      <c r="M222" s="4">
        <v>0</v>
      </c>
      <c r="N222" s="4">
        <v>2.863659E-2</v>
      </c>
      <c r="O222">
        <v>7.2861409999999998</v>
      </c>
      <c r="Q222">
        <f>SUM(B222:O222)</f>
        <v>11.8146352296</v>
      </c>
    </row>
    <row r="223" spans="1:17" x14ac:dyDescent="0.25">
      <c r="A223" t="s">
        <v>22</v>
      </c>
      <c r="B223">
        <v>0.2804159</v>
      </c>
      <c r="C223" s="4">
        <v>3.4127440000000002E-2</v>
      </c>
      <c r="D223" s="4">
        <v>8.2969250000000001E-3</v>
      </c>
      <c r="E223" s="4">
        <v>1.101736E-2</v>
      </c>
      <c r="F223" s="4">
        <v>1.085654E-2</v>
      </c>
      <c r="G223">
        <v>2.0017</v>
      </c>
      <c r="H223" s="4">
        <v>5.7541989999999998E-3</v>
      </c>
      <c r="I223" s="4">
        <v>5.3673440000000004E-7</v>
      </c>
      <c r="J223">
        <v>2.1667540000000001</v>
      </c>
      <c r="K223" s="4">
        <v>0</v>
      </c>
      <c r="L223" s="4">
        <v>1.896677E-3</v>
      </c>
      <c r="M223" s="4">
        <v>0</v>
      </c>
      <c r="N223" s="4">
        <v>3.0403159999999999E-2</v>
      </c>
      <c r="O223">
        <v>7.2793679999999998</v>
      </c>
      <c r="Q223">
        <f>SUM(B223:O223)</f>
        <v>11.830590737734401</v>
      </c>
    </row>
    <row r="224" spans="1:17" x14ac:dyDescent="0.25">
      <c r="A224" t="s">
        <v>23</v>
      </c>
      <c r="B224" s="4">
        <v>0</v>
      </c>
      <c r="C224" s="4">
        <v>2.3877809999999999E-2</v>
      </c>
      <c r="D224">
        <v>1.2910140000000001</v>
      </c>
      <c r="E224">
        <v>0.17552319999999999</v>
      </c>
      <c r="F224">
        <v>2.4846900000000001</v>
      </c>
      <c r="G224" s="4">
        <v>2.099844E-3</v>
      </c>
      <c r="H224" s="4">
        <v>4.4888560000000001E-2</v>
      </c>
      <c r="I224" s="4">
        <v>1.403793E-3</v>
      </c>
      <c r="J224">
        <v>0.927172</v>
      </c>
      <c r="K224" s="4">
        <v>6.6656099999999998E-3</v>
      </c>
      <c r="L224" s="4">
        <v>3.9138640000000004E-3</v>
      </c>
      <c r="M224" s="4">
        <v>1.6008620000000001E-2</v>
      </c>
      <c r="N224">
        <v>0.35807840000000002</v>
      </c>
      <c r="O224">
        <v>7.996696</v>
      </c>
      <c r="Q224">
        <f>SUM(B224:O224)</f>
        <v>13.332031701</v>
      </c>
    </row>
    <row r="225" spans="1:17" x14ac:dyDescent="0.25">
      <c r="A225" t="s">
        <v>24</v>
      </c>
      <c r="B225">
        <v>0</v>
      </c>
      <c r="C225" s="4">
        <v>3.0509250000000002E-2</v>
      </c>
      <c r="D225">
        <v>0.1188695</v>
      </c>
      <c r="E225">
        <v>0.1006954</v>
      </c>
      <c r="F225" s="4">
        <v>8.6782159999999997E-2</v>
      </c>
      <c r="G225" s="4">
        <v>6.6230869999999997E-3</v>
      </c>
      <c r="H225" s="4">
        <v>8.3393709999999999E-3</v>
      </c>
      <c r="I225" s="4">
        <v>0</v>
      </c>
      <c r="J225" s="4">
        <v>3.4324830000000001E-2</v>
      </c>
      <c r="K225" s="4">
        <v>9.1256610000000002E-2</v>
      </c>
      <c r="L225">
        <v>0.39402090000000001</v>
      </c>
      <c r="M225" s="4">
        <v>1.232223E-2</v>
      </c>
      <c r="N225">
        <v>6.7908949999999999</v>
      </c>
      <c r="O225">
        <v>8.1111160000000009</v>
      </c>
      <c r="Q225">
        <f>SUM(B225:O225)</f>
        <v>15.785754338</v>
      </c>
    </row>
    <row r="229" spans="1:17" x14ac:dyDescent="0.25">
      <c r="A229" t="s">
        <v>0</v>
      </c>
    </row>
    <row r="230" spans="1:17" x14ac:dyDescent="0.25">
      <c r="A230" t="s">
        <v>1</v>
      </c>
    </row>
    <row r="231" spans="1:17" x14ac:dyDescent="0.25">
      <c r="A231" s="1" t="s">
        <v>44</v>
      </c>
    </row>
    <row r="233" spans="1:17" x14ac:dyDescent="0.25">
      <c r="A233" t="s">
        <v>3</v>
      </c>
    </row>
    <row r="234" spans="1:17" x14ac:dyDescent="0.25">
      <c r="A234" t="s">
        <v>4</v>
      </c>
    </row>
    <row r="235" spans="1:17" x14ac:dyDescent="0.25">
      <c r="A235" t="s">
        <v>5</v>
      </c>
    </row>
    <row r="237" spans="1:17" x14ac:dyDescent="0.25">
      <c r="A237" t="s">
        <v>20</v>
      </c>
      <c r="B237" t="s">
        <v>189</v>
      </c>
      <c r="C237" t="s">
        <v>190</v>
      </c>
      <c r="D237" t="s">
        <v>191</v>
      </c>
      <c r="E237" t="s">
        <v>192</v>
      </c>
      <c r="F237" t="s">
        <v>193</v>
      </c>
      <c r="G237" t="s">
        <v>194</v>
      </c>
      <c r="H237" t="s">
        <v>195</v>
      </c>
      <c r="I237" t="s">
        <v>196</v>
      </c>
      <c r="J237" t="s">
        <v>197</v>
      </c>
      <c r="K237" t="s">
        <v>198</v>
      </c>
      <c r="L237" t="s">
        <v>199</v>
      </c>
      <c r="M237" t="s">
        <v>200</v>
      </c>
      <c r="N237" t="s">
        <v>201</v>
      </c>
      <c r="O237" t="s">
        <v>202</v>
      </c>
    </row>
    <row r="238" spans="1:17" x14ac:dyDescent="0.25">
      <c r="A238" t="s">
        <v>21</v>
      </c>
      <c r="B238">
        <v>0.33312180000000002</v>
      </c>
      <c r="C238" s="4">
        <v>3.2655620000000003E-2</v>
      </c>
      <c r="D238" s="4">
        <v>8.9905100000000002E-3</v>
      </c>
      <c r="E238" s="4">
        <v>3.8189890000000001E-3</v>
      </c>
      <c r="F238" s="4">
        <v>2.3634559999999999E-2</v>
      </c>
      <c r="G238">
        <v>1.922925</v>
      </c>
      <c r="H238" s="4">
        <v>1.248543E-3</v>
      </c>
      <c r="I238" s="4">
        <v>-1.2084750000000001E-3</v>
      </c>
      <c r="J238">
        <v>2.3491179999999998</v>
      </c>
      <c r="K238" s="4">
        <v>1.641338E-3</v>
      </c>
      <c r="L238" s="4">
        <v>0</v>
      </c>
      <c r="M238" s="4">
        <v>0</v>
      </c>
      <c r="N238" s="4">
        <v>1.9245729999999999E-2</v>
      </c>
      <c r="O238">
        <v>7.2558579999999999</v>
      </c>
      <c r="Q238">
        <f>SUM(B238:O238)</f>
        <v>11.951049614999999</v>
      </c>
    </row>
    <row r="239" spans="1:17" x14ac:dyDescent="0.25">
      <c r="A239" t="s">
        <v>22</v>
      </c>
      <c r="B239">
        <v>0.36769180000000001</v>
      </c>
      <c r="C239" s="4">
        <v>1.9262939999999999E-2</v>
      </c>
      <c r="D239" s="4">
        <v>3.5992900000000002E-3</v>
      </c>
      <c r="E239" s="4">
        <v>6.7601780000000004E-3</v>
      </c>
      <c r="F239" s="4">
        <v>2.2283819999999999E-2</v>
      </c>
      <c r="G239">
        <v>1.9473339999999999</v>
      </c>
      <c r="H239" s="4">
        <v>0</v>
      </c>
      <c r="I239" s="4">
        <v>2.0993399999999999E-3</v>
      </c>
      <c r="J239">
        <v>2.2410800000000002</v>
      </c>
      <c r="K239" s="4">
        <v>0</v>
      </c>
      <c r="L239" s="4">
        <v>0</v>
      </c>
      <c r="M239" s="4">
        <v>0</v>
      </c>
      <c r="N239" s="4">
        <v>3.0645680000000002E-2</v>
      </c>
      <c r="O239">
        <v>7.2044240000000004</v>
      </c>
      <c r="Q239">
        <f>SUM(B239:O239)</f>
        <v>11.845181048000001</v>
      </c>
    </row>
    <row r="240" spans="1:17" x14ac:dyDescent="0.25">
      <c r="A240" t="s">
        <v>23</v>
      </c>
      <c r="B240">
        <v>0.2775995</v>
      </c>
      <c r="C240">
        <v>1.8034100000000001E-2</v>
      </c>
      <c r="D240">
        <v>1.29541E-2</v>
      </c>
      <c r="E240" s="4">
        <v>8.4816849999999992E-3</v>
      </c>
      <c r="F240" s="4">
        <v>2.1205330000000001E-2</v>
      </c>
      <c r="G240">
        <v>1.8880809999999999</v>
      </c>
      <c r="H240" s="4">
        <v>0</v>
      </c>
      <c r="I240" s="4">
        <v>0</v>
      </c>
      <c r="J240">
        <v>2.4721030000000002</v>
      </c>
      <c r="K240" s="4">
        <v>1.349456E-3</v>
      </c>
      <c r="L240" s="4">
        <v>8.7589989999999995E-4</v>
      </c>
      <c r="M240" s="4">
        <v>0</v>
      </c>
      <c r="N240" s="4">
        <v>3.0611619999999999E-2</v>
      </c>
      <c r="O240">
        <v>7.2990539999999999</v>
      </c>
      <c r="Q240">
        <f>SUM(B240:O240)</f>
        <v>12.0303496909</v>
      </c>
    </row>
    <row r="244" spans="1:17" x14ac:dyDescent="0.25">
      <c r="A244" t="s">
        <v>0</v>
      </c>
    </row>
    <row r="245" spans="1:17" x14ac:dyDescent="0.25">
      <c r="A245" t="s">
        <v>1</v>
      </c>
    </row>
    <row r="246" spans="1:17" x14ac:dyDescent="0.25">
      <c r="A246" s="1" t="s">
        <v>45</v>
      </c>
    </row>
    <row r="248" spans="1:17" x14ac:dyDescent="0.25">
      <c r="A248" t="s">
        <v>3</v>
      </c>
    </row>
    <row r="249" spans="1:17" x14ac:dyDescent="0.25">
      <c r="A249" t="s">
        <v>4</v>
      </c>
    </row>
    <row r="250" spans="1:17" x14ac:dyDescent="0.25">
      <c r="A250" t="s">
        <v>5</v>
      </c>
    </row>
    <row r="252" spans="1:17" x14ac:dyDescent="0.25">
      <c r="A252" t="s">
        <v>20</v>
      </c>
      <c r="B252" t="s">
        <v>189</v>
      </c>
      <c r="C252" t="s">
        <v>190</v>
      </c>
      <c r="D252" t="s">
        <v>191</v>
      </c>
      <c r="E252" t="s">
        <v>192</v>
      </c>
      <c r="F252" t="s">
        <v>193</v>
      </c>
      <c r="G252" t="s">
        <v>194</v>
      </c>
      <c r="H252" t="s">
        <v>195</v>
      </c>
      <c r="I252" t="s">
        <v>196</v>
      </c>
      <c r="J252" t="s">
        <v>197</v>
      </c>
      <c r="K252" t="s">
        <v>198</v>
      </c>
      <c r="L252" t="s">
        <v>199</v>
      </c>
      <c r="M252" t="s">
        <v>200</v>
      </c>
      <c r="N252" t="s">
        <v>201</v>
      </c>
      <c r="O252" t="s">
        <v>202</v>
      </c>
    </row>
    <row r="253" spans="1:17" x14ac:dyDescent="0.25">
      <c r="A253" t="s">
        <v>21</v>
      </c>
      <c r="B253">
        <v>0.2577815</v>
      </c>
      <c r="C253" s="4">
        <v>3.384384E-2</v>
      </c>
      <c r="D253" s="4">
        <v>6.8297569999999997E-3</v>
      </c>
      <c r="E253" s="4">
        <v>4.4428760000000001E-3</v>
      </c>
      <c r="F253" s="4">
        <v>2.7885750000000001E-2</v>
      </c>
      <c r="G253">
        <v>2.0176120000000002</v>
      </c>
      <c r="H253" s="4">
        <v>0</v>
      </c>
      <c r="I253" s="4">
        <v>0</v>
      </c>
      <c r="J253">
        <v>2.2041179999999998</v>
      </c>
      <c r="K253" s="4">
        <v>0</v>
      </c>
      <c r="L253" s="4">
        <v>8.7585330000000005E-5</v>
      </c>
      <c r="M253" s="4">
        <v>0</v>
      </c>
      <c r="N253" s="4">
        <v>2.303374E-2</v>
      </c>
      <c r="O253">
        <v>7.3515449999999998</v>
      </c>
      <c r="Q253">
        <f>SUM(B253:O253)</f>
        <v>11.927180048330001</v>
      </c>
    </row>
    <row r="254" spans="1:17" x14ac:dyDescent="0.25">
      <c r="A254" t="s">
        <v>22</v>
      </c>
      <c r="B254">
        <v>0.30577330000000003</v>
      </c>
      <c r="C254" s="4">
        <v>2.5642749999999999E-2</v>
      </c>
      <c r="D254" s="4">
        <v>2.4556479999999999E-3</v>
      </c>
      <c r="E254" s="4">
        <v>4.2568179999999999E-3</v>
      </c>
      <c r="F254" s="4">
        <v>1.4556070000000001E-2</v>
      </c>
      <c r="G254">
        <v>1.8944719999999999</v>
      </c>
      <c r="H254" s="4">
        <v>0</v>
      </c>
      <c r="I254" s="4">
        <v>0</v>
      </c>
      <c r="J254">
        <v>2.4744480000000002</v>
      </c>
      <c r="K254" s="4">
        <v>0</v>
      </c>
      <c r="L254" s="4">
        <v>3.0435279999999998E-4</v>
      </c>
      <c r="M254" s="4">
        <v>0</v>
      </c>
      <c r="N254" s="4">
        <v>2.2341449999999999E-2</v>
      </c>
      <c r="O254">
        <v>7.2766700000000002</v>
      </c>
      <c r="Q254">
        <f>SUM(B254:O254)</f>
        <v>12.0209203888</v>
      </c>
    </row>
    <row r="255" spans="1:17" x14ac:dyDescent="0.25">
      <c r="A255" t="s">
        <v>23</v>
      </c>
      <c r="B255">
        <v>0.3140116</v>
      </c>
      <c r="C255" s="4">
        <v>2.5982430000000001E-2</v>
      </c>
      <c r="D255" s="4">
        <v>7.4155360000000003E-3</v>
      </c>
      <c r="E255" s="4">
        <v>4.6415120000000004E-3</v>
      </c>
      <c r="F255" s="4">
        <v>2.6055109999999999E-2</v>
      </c>
      <c r="G255">
        <v>1.994869</v>
      </c>
      <c r="H255" s="4">
        <v>2.8512009999999998E-3</v>
      </c>
      <c r="I255" s="4">
        <v>1.3063669999999999E-3</v>
      </c>
      <c r="J255">
        <v>2.1610279999999999</v>
      </c>
      <c r="K255" s="4">
        <v>0</v>
      </c>
      <c r="L255" s="4">
        <v>5.6524560000000001E-4</v>
      </c>
      <c r="M255" s="4">
        <v>0</v>
      </c>
      <c r="N255" s="4">
        <v>3.4924419999999998E-2</v>
      </c>
      <c r="O255">
        <v>7.2698150000000004</v>
      </c>
      <c r="Q255">
        <f>SUM(B255:O255)</f>
        <v>11.843465421600001</v>
      </c>
    </row>
    <row r="256" spans="1:17" x14ac:dyDescent="0.25">
      <c r="A256" t="s">
        <v>24</v>
      </c>
      <c r="B256">
        <v>0.29931279999999999</v>
      </c>
      <c r="C256" s="4">
        <v>2.8701029999999999E-2</v>
      </c>
      <c r="D256" s="4">
        <v>8.0143869999999996E-3</v>
      </c>
      <c r="E256" s="4">
        <v>6.7437809999999999E-3</v>
      </c>
      <c r="F256" s="4">
        <v>1.7882760000000001E-2</v>
      </c>
      <c r="G256">
        <v>1.986807</v>
      </c>
      <c r="H256" s="4">
        <v>2.479832E-3</v>
      </c>
      <c r="I256" s="4">
        <v>6.032368E-4</v>
      </c>
      <c r="J256">
        <v>2.2037300000000002</v>
      </c>
      <c r="K256" s="4">
        <v>0</v>
      </c>
      <c r="L256" s="4">
        <v>4.8534810000000001E-4</v>
      </c>
      <c r="M256" s="4">
        <v>0</v>
      </c>
      <c r="N256" s="4">
        <v>1.6418619999999998E-2</v>
      </c>
      <c r="O256">
        <v>7.2613950000000003</v>
      </c>
      <c r="Q256">
        <f>SUM(B256:O256)</f>
        <v>11.8325737949</v>
      </c>
    </row>
    <row r="259" spans="1:17" x14ac:dyDescent="0.25">
      <c r="A259" t="s">
        <v>0</v>
      </c>
    </row>
    <row r="260" spans="1:17" x14ac:dyDescent="0.25">
      <c r="A260" t="s">
        <v>1</v>
      </c>
    </row>
    <row r="261" spans="1:17" x14ac:dyDescent="0.25">
      <c r="A261" s="1" t="s">
        <v>46</v>
      </c>
    </row>
    <row r="263" spans="1:17" x14ac:dyDescent="0.25">
      <c r="A263" t="s">
        <v>3</v>
      </c>
    </row>
    <row r="264" spans="1:17" x14ac:dyDescent="0.25">
      <c r="A264" t="s">
        <v>4</v>
      </c>
    </row>
    <row r="265" spans="1:17" x14ac:dyDescent="0.25">
      <c r="A265" t="s">
        <v>5</v>
      </c>
    </row>
    <row r="267" spans="1:17" x14ac:dyDescent="0.25">
      <c r="A267" t="s">
        <v>20</v>
      </c>
      <c r="B267" t="s">
        <v>189</v>
      </c>
      <c r="C267" t="s">
        <v>190</v>
      </c>
      <c r="D267" t="s">
        <v>191</v>
      </c>
      <c r="E267" t="s">
        <v>192</v>
      </c>
      <c r="F267" t="s">
        <v>193</v>
      </c>
      <c r="G267" t="s">
        <v>194</v>
      </c>
      <c r="H267" t="s">
        <v>195</v>
      </c>
      <c r="I267" t="s">
        <v>196</v>
      </c>
      <c r="J267" t="s">
        <v>197</v>
      </c>
      <c r="K267" t="s">
        <v>198</v>
      </c>
      <c r="L267" t="s">
        <v>199</v>
      </c>
      <c r="M267" t="s">
        <v>200</v>
      </c>
      <c r="N267" t="s">
        <v>201</v>
      </c>
      <c r="O267" t="s">
        <v>202</v>
      </c>
    </row>
    <row r="268" spans="1:17" x14ac:dyDescent="0.25">
      <c r="A268" t="s">
        <v>21</v>
      </c>
      <c r="B268">
        <v>0.39153009999999999</v>
      </c>
      <c r="C268" s="4">
        <v>3.645756E-2</v>
      </c>
      <c r="D268" s="4">
        <v>7.9814480000000004E-3</v>
      </c>
      <c r="E268" s="4">
        <v>3.8022289999999999E-3</v>
      </c>
      <c r="F268" s="4">
        <v>1.694294E-2</v>
      </c>
      <c r="G268">
        <v>1.9677230000000001</v>
      </c>
      <c r="H268" s="4">
        <v>1.428042E-3</v>
      </c>
      <c r="I268" s="4">
        <v>0</v>
      </c>
      <c r="J268">
        <v>2.2142309999999998</v>
      </c>
      <c r="K268" s="4">
        <v>0</v>
      </c>
      <c r="L268" s="4">
        <v>0</v>
      </c>
      <c r="M268" s="4">
        <v>0</v>
      </c>
      <c r="N268" s="4">
        <v>2.175121E-2</v>
      </c>
      <c r="O268">
        <v>7.2128509999999997</v>
      </c>
      <c r="Q268">
        <f>SUM(B268:O268)</f>
        <v>11.874698529</v>
      </c>
    </row>
    <row r="269" spans="1:17" x14ac:dyDescent="0.25">
      <c r="A269" t="s">
        <v>22</v>
      </c>
      <c r="B269">
        <v>0.28682990000000003</v>
      </c>
      <c r="C269" s="4">
        <v>3.427405E-2</v>
      </c>
      <c r="D269" s="4">
        <v>5.3167999999999998E-4</v>
      </c>
      <c r="E269" s="4">
        <v>0</v>
      </c>
      <c r="F269" s="4">
        <v>1.269022E-2</v>
      </c>
      <c r="G269">
        <v>1.979338</v>
      </c>
      <c r="H269" s="4">
        <v>0</v>
      </c>
      <c r="I269" s="4">
        <v>7.1038799999999995E-5</v>
      </c>
      <c r="J269">
        <v>2.2963010000000001</v>
      </c>
      <c r="K269" s="4">
        <v>0</v>
      </c>
      <c r="L269" s="4">
        <v>3.4717319999999999E-3</v>
      </c>
      <c r="M269" s="4">
        <v>0</v>
      </c>
      <c r="N269" s="4">
        <v>1.8772939999999998E-2</v>
      </c>
      <c r="O269">
        <v>7.3050309999999996</v>
      </c>
      <c r="Q269">
        <f>SUM(B269:O269)</f>
        <v>11.937311560800001</v>
      </c>
    </row>
    <row r="270" spans="1:17" x14ac:dyDescent="0.25">
      <c r="A270" t="s">
        <v>23</v>
      </c>
      <c r="B270">
        <v>0.26465739999999999</v>
      </c>
      <c r="C270" s="4">
        <v>2.9914610000000001E-2</v>
      </c>
      <c r="D270" s="4">
        <v>3.9447370000000002E-3</v>
      </c>
      <c r="E270" s="4">
        <v>3.9671389999999997E-3</v>
      </c>
      <c r="F270">
        <v>1.51976E-2</v>
      </c>
      <c r="G270">
        <v>1.9536579999999999</v>
      </c>
      <c r="H270" s="4">
        <v>1.4918240000000001E-3</v>
      </c>
      <c r="I270" s="4">
        <v>0</v>
      </c>
      <c r="J270">
        <v>2.3655590000000002</v>
      </c>
      <c r="K270" s="4">
        <v>0</v>
      </c>
      <c r="L270" s="4">
        <v>1.5521280000000001E-3</v>
      </c>
      <c r="M270" s="4">
        <v>0</v>
      </c>
      <c r="N270" s="4">
        <v>2.0518620000000001E-2</v>
      </c>
      <c r="O270">
        <v>7.3262980000000004</v>
      </c>
      <c r="Q270">
        <f>SUM(B270:O270)</f>
        <v>11.986759058000001</v>
      </c>
    </row>
    <row r="271" spans="1:17" x14ac:dyDescent="0.25">
      <c r="A271" t="s">
        <v>24</v>
      </c>
      <c r="B271">
        <v>0.32470900000000003</v>
      </c>
      <c r="C271" s="4">
        <v>2.0444219999999999E-2</v>
      </c>
      <c r="D271" s="4">
        <v>5.9872049999999998E-3</v>
      </c>
      <c r="E271" s="4">
        <v>1.7204049999999999E-3</v>
      </c>
      <c r="F271">
        <v>1.26953E-2</v>
      </c>
      <c r="G271">
        <v>2.0103569999999999</v>
      </c>
      <c r="H271" s="4">
        <v>2.4604969999999999E-3</v>
      </c>
      <c r="I271" s="4">
        <v>0</v>
      </c>
      <c r="J271">
        <v>2.2113969999999998</v>
      </c>
      <c r="K271" s="4">
        <v>0</v>
      </c>
      <c r="L271" s="4">
        <v>2.6947300000000002E-3</v>
      </c>
      <c r="M271" s="4">
        <v>0</v>
      </c>
      <c r="N271" s="4">
        <v>1.9229909999999999E-2</v>
      </c>
      <c r="O271">
        <v>7.3042829999999999</v>
      </c>
      <c r="Q271">
        <f>SUM(B271:O271)</f>
        <v>11.915978267</v>
      </c>
    </row>
    <row r="272" spans="1:17" x14ac:dyDescent="0.25">
      <c r="A272" t="s">
        <v>25</v>
      </c>
      <c r="B272">
        <v>0</v>
      </c>
      <c r="C272" s="4">
        <v>4.3361909999999997E-2</v>
      </c>
      <c r="D272">
        <v>0.12638959999999999</v>
      </c>
      <c r="E272" s="4">
        <v>1.0226560000000001E-2</v>
      </c>
      <c r="F272">
        <v>0.32046999999999998</v>
      </c>
      <c r="G272">
        <v>1.785922</v>
      </c>
      <c r="H272">
        <v>2.4058400000000001E-2</v>
      </c>
      <c r="I272" s="4">
        <v>0</v>
      </c>
      <c r="J272">
        <v>2.559517</v>
      </c>
      <c r="K272" s="4">
        <v>6.1311639999999997E-3</v>
      </c>
      <c r="L272" s="4">
        <v>2.5700649999999998E-2</v>
      </c>
      <c r="M272" s="4">
        <v>0</v>
      </c>
      <c r="N272" s="4">
        <v>6.8707489999999996E-2</v>
      </c>
      <c r="O272">
        <v>7.9841379999999997</v>
      </c>
      <c r="Q272">
        <f>SUM(B272:O272)</f>
        <v>12.954622774000001</v>
      </c>
    </row>
    <row r="273" spans="1:17" x14ac:dyDescent="0.25">
      <c r="M273" s="4"/>
    </row>
    <row r="275" spans="1:17" x14ac:dyDescent="0.25">
      <c r="A275" t="s">
        <v>0</v>
      </c>
    </row>
    <row r="276" spans="1:17" x14ac:dyDescent="0.25">
      <c r="A276" t="s">
        <v>1</v>
      </c>
    </row>
    <row r="277" spans="1:17" x14ac:dyDescent="0.25">
      <c r="A277" s="1" t="s">
        <v>47</v>
      </c>
    </row>
    <row r="279" spans="1:17" x14ac:dyDescent="0.25">
      <c r="A279" t="s">
        <v>3</v>
      </c>
    </row>
    <row r="280" spans="1:17" x14ac:dyDescent="0.25">
      <c r="A280" t="s">
        <v>4</v>
      </c>
    </row>
    <row r="281" spans="1:17" x14ac:dyDescent="0.25">
      <c r="A281" t="s">
        <v>5</v>
      </c>
    </row>
    <row r="283" spans="1:17" x14ac:dyDescent="0.25">
      <c r="A283" t="s">
        <v>20</v>
      </c>
      <c r="B283" t="s">
        <v>189</v>
      </c>
      <c r="C283" t="s">
        <v>190</v>
      </c>
      <c r="D283" t="s">
        <v>191</v>
      </c>
      <c r="E283" t="s">
        <v>192</v>
      </c>
      <c r="F283" t="s">
        <v>193</v>
      </c>
      <c r="G283" t="s">
        <v>194</v>
      </c>
      <c r="H283" t="s">
        <v>195</v>
      </c>
      <c r="I283" t="s">
        <v>196</v>
      </c>
      <c r="J283" t="s">
        <v>197</v>
      </c>
      <c r="K283" t="s">
        <v>198</v>
      </c>
      <c r="L283" t="s">
        <v>199</v>
      </c>
      <c r="M283" t="s">
        <v>200</v>
      </c>
      <c r="N283" t="s">
        <v>201</v>
      </c>
      <c r="O283" t="s">
        <v>202</v>
      </c>
    </row>
    <row r="284" spans="1:17" x14ac:dyDescent="0.25">
      <c r="A284" t="s">
        <v>21</v>
      </c>
      <c r="B284">
        <v>0.34623280000000001</v>
      </c>
      <c r="C284" s="4">
        <v>2.936248E-2</v>
      </c>
      <c r="D284" s="4">
        <v>3.9859889999999997E-3</v>
      </c>
      <c r="E284" s="4">
        <v>3.1197669999999999E-3</v>
      </c>
      <c r="F284" s="4">
        <v>2.5267270000000001E-2</v>
      </c>
      <c r="G284">
        <v>1.9822679999999999</v>
      </c>
      <c r="H284" s="4">
        <v>2.8930090000000002E-3</v>
      </c>
      <c r="I284" s="4">
        <v>2.6369050000000003E-4</v>
      </c>
      <c r="J284">
        <v>2.196625</v>
      </c>
      <c r="K284" s="4">
        <v>0</v>
      </c>
      <c r="L284" s="4">
        <v>1.5675330000000001E-3</v>
      </c>
      <c r="M284" s="4">
        <v>0</v>
      </c>
      <c r="N284" s="4">
        <v>1.978945E-2</v>
      </c>
      <c r="O284">
        <v>7.2534409999999996</v>
      </c>
      <c r="Q284">
        <f>SUM(B284:O284)</f>
        <v>11.8648159885</v>
      </c>
    </row>
    <row r="285" spans="1:17" x14ac:dyDescent="0.25">
      <c r="A285" t="s">
        <v>22</v>
      </c>
      <c r="B285">
        <v>0.35764550000000001</v>
      </c>
      <c r="C285" s="4">
        <v>2.7025469999999999E-2</v>
      </c>
      <c r="D285" s="4">
        <v>7.2013779999999996E-3</v>
      </c>
      <c r="E285" s="4">
        <v>1.3479010000000001E-3</v>
      </c>
      <c r="F285" s="4">
        <v>2.1372189999999999E-2</v>
      </c>
      <c r="G285">
        <v>2.0130349999999999</v>
      </c>
      <c r="H285" s="4">
        <v>1.4638470000000001E-3</v>
      </c>
      <c r="I285" s="4">
        <v>7.7742869999999995E-4</v>
      </c>
      <c r="J285">
        <v>2.111815</v>
      </c>
      <c r="K285" s="4">
        <v>1.3943899999999999E-4</v>
      </c>
      <c r="L285" s="4">
        <v>2.4274140000000001E-3</v>
      </c>
      <c r="M285" s="4">
        <v>0</v>
      </c>
      <c r="N285" s="4">
        <v>1.9044229999999999E-2</v>
      </c>
      <c r="O285">
        <v>7.2356980000000002</v>
      </c>
      <c r="Q285">
        <f>SUM(B285:O285)</f>
        <v>11.7989927977</v>
      </c>
    </row>
    <row r="286" spans="1:17" x14ac:dyDescent="0.25">
      <c r="A286" t="s">
        <v>23</v>
      </c>
      <c r="B286">
        <v>0.27952630000000001</v>
      </c>
      <c r="C286" s="4">
        <v>2.124463E-2</v>
      </c>
      <c r="D286" s="4">
        <v>8.6108509999999992E-3</v>
      </c>
      <c r="E286" s="4">
        <v>5.085221E-3</v>
      </c>
      <c r="F286" s="4">
        <v>2.5267729999999999E-2</v>
      </c>
      <c r="G286">
        <v>1.865723</v>
      </c>
      <c r="H286" s="4">
        <v>4.4436390000000001E-3</v>
      </c>
      <c r="I286" s="4">
        <v>0</v>
      </c>
      <c r="J286">
        <v>2.5767479999999998</v>
      </c>
      <c r="K286" s="4">
        <v>0</v>
      </c>
      <c r="L286" s="4">
        <v>1.309351E-3</v>
      </c>
      <c r="M286" s="4">
        <v>0</v>
      </c>
      <c r="N286" s="4">
        <v>2.231851E-2</v>
      </c>
      <c r="O286">
        <v>7.351216</v>
      </c>
      <c r="Q286">
        <f>SUM(B286:O286)</f>
        <v>12.161493232</v>
      </c>
    </row>
    <row r="290" spans="1:15" x14ac:dyDescent="0.25">
      <c r="A290" t="s">
        <v>0</v>
      </c>
    </row>
    <row r="291" spans="1:15" x14ac:dyDescent="0.25">
      <c r="A291" t="s">
        <v>1</v>
      </c>
    </row>
    <row r="292" spans="1:15" x14ac:dyDescent="0.25">
      <c r="A292" t="s">
        <v>207</v>
      </c>
    </row>
    <row r="294" spans="1:15" x14ac:dyDescent="0.25">
      <c r="A294" t="s">
        <v>3</v>
      </c>
    </row>
    <row r="295" spans="1:15" x14ac:dyDescent="0.25">
      <c r="A295" t="s">
        <v>4</v>
      </c>
    </row>
    <row r="296" spans="1:15" x14ac:dyDescent="0.25">
      <c r="A296" t="s">
        <v>5</v>
      </c>
    </row>
    <row r="298" spans="1:15" x14ac:dyDescent="0.25">
      <c r="A298" t="s">
        <v>20</v>
      </c>
      <c r="B298" t="s">
        <v>189</v>
      </c>
      <c r="C298" t="s">
        <v>190</v>
      </c>
      <c r="D298" t="s">
        <v>191</v>
      </c>
      <c r="E298" t="s">
        <v>192</v>
      </c>
      <c r="F298" t="s">
        <v>193</v>
      </c>
      <c r="G298" t="s">
        <v>194</v>
      </c>
      <c r="H298" t="s">
        <v>195</v>
      </c>
      <c r="I298" t="s">
        <v>196</v>
      </c>
      <c r="J298" t="s">
        <v>197</v>
      </c>
      <c r="K298" t="s">
        <v>198</v>
      </c>
      <c r="L298" t="s">
        <v>199</v>
      </c>
      <c r="M298" t="s">
        <v>200</v>
      </c>
      <c r="N298" t="s">
        <v>201</v>
      </c>
      <c r="O298" t="s">
        <v>202</v>
      </c>
    </row>
    <row r="299" spans="1:15" x14ac:dyDescent="0.25">
      <c r="A299" t="s">
        <v>21</v>
      </c>
      <c r="B299">
        <v>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</row>
    <row r="303" spans="1:15" x14ac:dyDescent="0.25">
      <c r="A303" t="s">
        <v>0</v>
      </c>
    </row>
    <row r="304" spans="1:15" x14ac:dyDescent="0.25">
      <c r="A304" t="s">
        <v>1</v>
      </c>
    </row>
    <row r="305" spans="1:17" x14ac:dyDescent="0.25">
      <c r="A305" s="1" t="s">
        <v>48</v>
      </c>
    </row>
    <row r="307" spans="1:17" x14ac:dyDescent="0.25">
      <c r="A307" t="s">
        <v>3</v>
      </c>
    </row>
    <row r="308" spans="1:17" x14ac:dyDescent="0.25">
      <c r="A308" t="s">
        <v>4</v>
      </c>
    </row>
    <row r="309" spans="1:17" x14ac:dyDescent="0.25">
      <c r="A309" t="s">
        <v>5</v>
      </c>
    </row>
    <row r="311" spans="1:17" x14ac:dyDescent="0.25">
      <c r="A311" t="s">
        <v>20</v>
      </c>
      <c r="B311" t="s">
        <v>189</v>
      </c>
      <c r="C311" t="s">
        <v>190</v>
      </c>
      <c r="D311" t="s">
        <v>191</v>
      </c>
      <c r="E311" t="s">
        <v>192</v>
      </c>
      <c r="F311" t="s">
        <v>193</v>
      </c>
      <c r="G311" t="s">
        <v>194</v>
      </c>
      <c r="H311" t="s">
        <v>195</v>
      </c>
      <c r="I311" t="s">
        <v>196</v>
      </c>
      <c r="J311" t="s">
        <v>197</v>
      </c>
      <c r="K311" t="s">
        <v>198</v>
      </c>
      <c r="L311" t="s">
        <v>199</v>
      </c>
      <c r="M311" t="s">
        <v>200</v>
      </c>
      <c r="N311" t="s">
        <v>201</v>
      </c>
      <c r="O311" t="s">
        <v>202</v>
      </c>
    </row>
    <row r="312" spans="1:17" x14ac:dyDescent="0.25">
      <c r="A312" t="s">
        <v>21</v>
      </c>
      <c r="B312">
        <v>0.2042197</v>
      </c>
      <c r="C312" s="4">
        <v>2.477039E-2</v>
      </c>
      <c r="D312" s="4">
        <v>8.2442220000000007E-3</v>
      </c>
      <c r="E312" s="4">
        <v>6.5335580000000001E-3</v>
      </c>
      <c r="F312" s="4">
        <v>2.1712169999999999E-2</v>
      </c>
      <c r="G312">
        <v>1.905365</v>
      </c>
      <c r="H312" s="4">
        <v>1.6145490000000001E-3</v>
      </c>
      <c r="I312" s="4">
        <v>0</v>
      </c>
      <c r="J312">
        <v>2.5431789999999999</v>
      </c>
      <c r="K312" s="4">
        <v>-6.1111369999999996E-4</v>
      </c>
      <c r="L312" s="4">
        <v>2.24377E-4</v>
      </c>
      <c r="M312" s="4">
        <v>0</v>
      </c>
      <c r="N312" s="4">
        <v>1.8362389999999999E-2</v>
      </c>
      <c r="O312">
        <v>7.4004539999999999</v>
      </c>
      <c r="Q312">
        <f>SUM(B312:O312)</f>
        <v>12.1340682423</v>
      </c>
    </row>
    <row r="316" spans="1:17" x14ac:dyDescent="0.25">
      <c r="A316" t="s">
        <v>0</v>
      </c>
    </row>
    <row r="317" spans="1:17" x14ac:dyDescent="0.25">
      <c r="A317" t="s">
        <v>1</v>
      </c>
    </row>
    <row r="318" spans="1:17" x14ac:dyDescent="0.25">
      <c r="A318" s="1" t="s">
        <v>49</v>
      </c>
    </row>
    <row r="320" spans="1:17" x14ac:dyDescent="0.25">
      <c r="A320" t="s">
        <v>3</v>
      </c>
    </row>
    <row r="321" spans="1:17" x14ac:dyDescent="0.25">
      <c r="A321" t="s">
        <v>4</v>
      </c>
    </row>
    <row r="322" spans="1:17" x14ac:dyDescent="0.25">
      <c r="A322" t="s">
        <v>5</v>
      </c>
    </row>
    <row r="324" spans="1:17" x14ac:dyDescent="0.25">
      <c r="A324" t="s">
        <v>20</v>
      </c>
      <c r="B324" t="s">
        <v>189</v>
      </c>
      <c r="C324" t="s">
        <v>190</v>
      </c>
      <c r="D324" t="s">
        <v>191</v>
      </c>
      <c r="E324" t="s">
        <v>192</v>
      </c>
      <c r="F324" t="s">
        <v>193</v>
      </c>
      <c r="G324" t="s">
        <v>194</v>
      </c>
      <c r="H324" t="s">
        <v>195</v>
      </c>
      <c r="I324" t="s">
        <v>196</v>
      </c>
      <c r="J324" t="s">
        <v>197</v>
      </c>
      <c r="K324" t="s">
        <v>198</v>
      </c>
      <c r="L324" t="s">
        <v>199</v>
      </c>
      <c r="M324" t="s">
        <v>200</v>
      </c>
      <c r="N324" t="s">
        <v>201</v>
      </c>
      <c r="O324" t="s">
        <v>202</v>
      </c>
    </row>
    <row r="325" spans="1:17" x14ac:dyDescent="0.25">
      <c r="A325" t="s">
        <v>21</v>
      </c>
      <c r="B325">
        <v>0.35377890000000001</v>
      </c>
      <c r="C325" s="4">
        <v>2.576225E-2</v>
      </c>
      <c r="D325" s="4">
        <v>9.7162700000000008E-3</v>
      </c>
      <c r="E325" s="4">
        <v>3.8699770000000001E-3</v>
      </c>
      <c r="F325" s="4">
        <v>2.6779910000000001E-2</v>
      </c>
      <c r="G325">
        <v>1.9818020000000001</v>
      </c>
      <c r="H325" s="4">
        <v>6.5474190000000001E-4</v>
      </c>
      <c r="I325" s="4">
        <v>2.972459E-4</v>
      </c>
      <c r="J325">
        <v>2.1651579999999999</v>
      </c>
      <c r="K325" s="4">
        <v>0</v>
      </c>
      <c r="L325" s="4">
        <v>5.9492080000000003E-4</v>
      </c>
      <c r="M325" s="4">
        <v>0</v>
      </c>
      <c r="N325" s="4">
        <v>2.4616369999999999E-2</v>
      </c>
      <c r="O325">
        <v>7.2239579999999997</v>
      </c>
      <c r="Q325">
        <f>SUM(B325:O325)</f>
        <v>11.816988585600001</v>
      </c>
    </row>
    <row r="326" spans="1:17" x14ac:dyDescent="0.25">
      <c r="A326" t="s">
        <v>22</v>
      </c>
      <c r="B326">
        <v>0.41008739999999999</v>
      </c>
      <c r="C326" s="4">
        <v>2.2770829999999999E-2</v>
      </c>
      <c r="D326" s="4">
        <v>5.0991409999999997E-3</v>
      </c>
      <c r="E326" s="4">
        <v>4.4294989999999999E-3</v>
      </c>
      <c r="F326" s="4">
        <v>2.7326039999999999E-2</v>
      </c>
      <c r="G326">
        <v>1.9678880000000001</v>
      </c>
      <c r="H326" s="4">
        <v>2.123177E-4</v>
      </c>
      <c r="I326" s="4">
        <v>1.217201E-3</v>
      </c>
      <c r="J326">
        <v>2.161918</v>
      </c>
      <c r="K326" s="4">
        <v>0</v>
      </c>
      <c r="L326" s="4">
        <v>3.0232119999999999E-4</v>
      </c>
      <c r="M326" s="4">
        <v>0</v>
      </c>
      <c r="N326" s="4">
        <v>3.533758E-2</v>
      </c>
      <c r="O326">
        <v>7.1908659999999998</v>
      </c>
      <c r="Q326">
        <f>SUM(B326:O326)</f>
        <v>11.8274543299</v>
      </c>
    </row>
    <row r="327" spans="1:17" x14ac:dyDescent="0.25">
      <c r="A327" t="s">
        <v>23</v>
      </c>
      <c r="B327">
        <v>0.27530329999999997</v>
      </c>
      <c r="C327" s="4">
        <v>2.3729119999999999E-2</v>
      </c>
      <c r="D327" s="4">
        <v>7.7707549999999998E-3</v>
      </c>
      <c r="E327" s="4">
        <v>7.9785419999999999E-3</v>
      </c>
      <c r="F327" s="4">
        <v>4.9175219999999999E-2</v>
      </c>
      <c r="G327">
        <v>1.958121</v>
      </c>
      <c r="H327" s="4">
        <v>1.380514E-2</v>
      </c>
      <c r="I327" s="4">
        <v>1.4956749999999999E-3</v>
      </c>
      <c r="J327">
        <v>2.2078329999999999</v>
      </c>
      <c r="K327" s="4">
        <v>0</v>
      </c>
      <c r="L327" s="4">
        <v>6.8612040000000005E-4</v>
      </c>
      <c r="M327" s="4">
        <v>0</v>
      </c>
      <c r="N327" s="4">
        <v>3.7687970000000001E-2</v>
      </c>
      <c r="O327">
        <v>7.3120700000000003</v>
      </c>
      <c r="Q327">
        <f>SUM(B327:O327)</f>
        <v>11.8956558424</v>
      </c>
    </row>
    <row r="328" spans="1:17" x14ac:dyDescent="0.25">
      <c r="A328" t="s">
        <v>24</v>
      </c>
      <c r="B328">
        <v>0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</row>
    <row r="332" spans="1:17" x14ac:dyDescent="0.25">
      <c r="A332" t="s">
        <v>0</v>
      </c>
    </row>
    <row r="333" spans="1:17" x14ac:dyDescent="0.25">
      <c r="A333" t="s">
        <v>1</v>
      </c>
    </row>
    <row r="334" spans="1:17" x14ac:dyDescent="0.25">
      <c r="A334" s="1" t="s">
        <v>50</v>
      </c>
    </row>
    <row r="336" spans="1:17" x14ac:dyDescent="0.25">
      <c r="A336" t="s">
        <v>3</v>
      </c>
    </row>
    <row r="337" spans="1:17" x14ac:dyDescent="0.25">
      <c r="A337" t="s">
        <v>4</v>
      </c>
    </row>
    <row r="338" spans="1:17" x14ac:dyDescent="0.25">
      <c r="A338" t="s">
        <v>5</v>
      </c>
    </row>
    <row r="340" spans="1:17" x14ac:dyDescent="0.25">
      <c r="A340" t="s">
        <v>20</v>
      </c>
      <c r="B340" t="s">
        <v>189</v>
      </c>
      <c r="C340" t="s">
        <v>190</v>
      </c>
      <c r="D340" t="s">
        <v>191</v>
      </c>
      <c r="E340" t="s">
        <v>192</v>
      </c>
      <c r="F340" t="s">
        <v>193</v>
      </c>
      <c r="G340" t="s">
        <v>194</v>
      </c>
      <c r="H340" t="s">
        <v>195</v>
      </c>
      <c r="I340" t="s">
        <v>196</v>
      </c>
      <c r="J340" t="s">
        <v>197</v>
      </c>
      <c r="K340" t="s">
        <v>198</v>
      </c>
      <c r="L340" t="s">
        <v>199</v>
      </c>
      <c r="M340" t="s">
        <v>200</v>
      </c>
      <c r="N340" t="s">
        <v>201</v>
      </c>
      <c r="O340" t="s">
        <v>202</v>
      </c>
    </row>
    <row r="341" spans="1:17" x14ac:dyDescent="0.25">
      <c r="A341" t="s">
        <v>21</v>
      </c>
      <c r="B341">
        <v>0.2644434</v>
      </c>
      <c r="C341" s="4">
        <v>2.8120429999999998E-2</v>
      </c>
      <c r="D341" s="4">
        <v>7.0387460000000002E-3</v>
      </c>
      <c r="E341" s="4">
        <v>8.3599350000000006E-3</v>
      </c>
      <c r="F341" s="4">
        <v>2.3999679999999999E-2</v>
      </c>
      <c r="G341">
        <v>1.9694419999999999</v>
      </c>
      <c r="H341" s="4">
        <v>0</v>
      </c>
      <c r="I341" s="4">
        <v>0</v>
      </c>
      <c r="J341">
        <v>2.3062960000000001</v>
      </c>
      <c r="K341" s="4">
        <v>1.8619449999999999E-4</v>
      </c>
      <c r="L341" s="4">
        <v>9.4316639999999998E-4</v>
      </c>
      <c r="M341" s="4">
        <v>0</v>
      </c>
      <c r="N341" s="4">
        <v>1.3873409999999999E-2</v>
      </c>
      <c r="O341">
        <v>7.319839</v>
      </c>
      <c r="Q341">
        <f>SUM(B341:O341)</f>
        <v>11.942541961900002</v>
      </c>
    </row>
    <row r="342" spans="1:17" x14ac:dyDescent="0.25">
      <c r="A342" t="s">
        <v>22</v>
      </c>
      <c r="B342">
        <v>0.30026439999999999</v>
      </c>
      <c r="C342" s="4">
        <v>2.2079950000000001E-2</v>
      </c>
      <c r="D342" s="4">
        <v>3.6550559999999998E-3</v>
      </c>
      <c r="E342" s="4">
        <v>6.6422670000000003E-3</v>
      </c>
      <c r="F342" s="4">
        <v>2.6244340000000001E-2</v>
      </c>
      <c r="G342">
        <v>2.0373250000000001</v>
      </c>
      <c r="H342" s="4">
        <v>5.2331990000000004E-4</v>
      </c>
      <c r="I342" s="4">
        <v>2.5571890000000001E-3</v>
      </c>
      <c r="J342">
        <v>2.1294689999999998</v>
      </c>
      <c r="K342" s="4">
        <v>2.4696260000000003E-4</v>
      </c>
      <c r="L342" s="4">
        <v>6.9016689999999996E-4</v>
      </c>
      <c r="M342" s="4">
        <v>0</v>
      </c>
      <c r="N342" s="4">
        <v>1.6620780000000002E-2</v>
      </c>
      <c r="O342">
        <v>7.3177729999999999</v>
      </c>
      <c r="Q342">
        <f>SUM(B342:O342)</f>
        <v>11.8640914314</v>
      </c>
    </row>
    <row r="343" spans="1:17" x14ac:dyDescent="0.25">
      <c r="A343" t="s">
        <v>23</v>
      </c>
      <c r="B343">
        <v>0.30240860000000003</v>
      </c>
      <c r="C343" s="4">
        <v>2.888667E-2</v>
      </c>
      <c r="D343" s="4">
        <v>5.9657759999999999E-3</v>
      </c>
      <c r="E343" s="4">
        <v>2.4132229999999999E-3</v>
      </c>
      <c r="F343" s="4">
        <v>2.347194E-2</v>
      </c>
      <c r="G343">
        <v>1.9995289999999999</v>
      </c>
      <c r="H343" s="4">
        <v>4.1874110000000003E-3</v>
      </c>
      <c r="I343" s="4">
        <v>2.1170109999999998E-3</v>
      </c>
      <c r="J343">
        <v>2.2140680000000001</v>
      </c>
      <c r="K343" s="4">
        <v>0</v>
      </c>
      <c r="L343" s="4">
        <v>1.2813309999999999E-3</v>
      </c>
      <c r="M343" s="4">
        <v>0</v>
      </c>
      <c r="N343">
        <v>2.1215999999999999E-2</v>
      </c>
      <c r="O343">
        <v>7.3152509999999999</v>
      </c>
      <c r="Q343">
        <f>SUM(B343:O343)</f>
        <v>11.920795962</v>
      </c>
    </row>
    <row r="344" spans="1:17" x14ac:dyDescent="0.25">
      <c r="A344" t="s">
        <v>24</v>
      </c>
      <c r="B344">
        <v>0.32752829999999999</v>
      </c>
      <c r="C344" s="4">
        <v>3.3023789999999997E-2</v>
      </c>
      <c r="D344" s="4">
        <v>1.2918839999999999E-2</v>
      </c>
      <c r="E344" s="4">
        <v>6.8265269999999998E-3</v>
      </c>
      <c r="F344" s="4">
        <v>3.8261009999999998E-2</v>
      </c>
      <c r="G344">
        <v>2.016705</v>
      </c>
      <c r="H344" s="4">
        <v>1.732104E-4</v>
      </c>
      <c r="I344" s="4">
        <v>1.510562E-3</v>
      </c>
      <c r="J344">
        <v>2.1186739999999999</v>
      </c>
      <c r="K344" s="4">
        <v>7.622811E-4</v>
      </c>
      <c r="L344" s="4">
        <v>7.3725660000000003E-4</v>
      </c>
      <c r="M344" s="4">
        <v>0</v>
      </c>
      <c r="N344" s="4">
        <v>1.9315309999999999E-2</v>
      </c>
      <c r="O344">
        <v>7.2974829999999997</v>
      </c>
      <c r="Q344">
        <f>SUM(B344:O344)</f>
        <v>11.873919087099999</v>
      </c>
    </row>
    <row r="348" spans="1:17" x14ac:dyDescent="0.25">
      <c r="A348" t="s">
        <v>0</v>
      </c>
    </row>
    <row r="349" spans="1:17" x14ac:dyDescent="0.25">
      <c r="A349" t="s">
        <v>1</v>
      </c>
    </row>
    <row r="350" spans="1:17" x14ac:dyDescent="0.25">
      <c r="A350" s="1" t="s">
        <v>51</v>
      </c>
    </row>
    <row r="352" spans="1:17" x14ac:dyDescent="0.25">
      <c r="A352" t="s">
        <v>3</v>
      </c>
    </row>
    <row r="353" spans="1:17" x14ac:dyDescent="0.25">
      <c r="A353" t="s">
        <v>4</v>
      </c>
    </row>
    <row r="354" spans="1:17" x14ac:dyDescent="0.25">
      <c r="A354" t="s">
        <v>5</v>
      </c>
    </row>
    <row r="356" spans="1:17" x14ac:dyDescent="0.25">
      <c r="A356" t="s">
        <v>20</v>
      </c>
      <c r="B356" t="s">
        <v>189</v>
      </c>
      <c r="C356" t="s">
        <v>190</v>
      </c>
      <c r="D356" t="s">
        <v>191</v>
      </c>
      <c r="E356" t="s">
        <v>192</v>
      </c>
      <c r="F356" t="s">
        <v>193</v>
      </c>
      <c r="G356" t="s">
        <v>194</v>
      </c>
      <c r="H356" t="s">
        <v>195</v>
      </c>
      <c r="I356" t="s">
        <v>196</v>
      </c>
      <c r="J356" t="s">
        <v>197</v>
      </c>
      <c r="K356" t="s">
        <v>198</v>
      </c>
      <c r="L356" t="s">
        <v>199</v>
      </c>
      <c r="M356" t="s">
        <v>200</v>
      </c>
      <c r="N356" t="s">
        <v>201</v>
      </c>
      <c r="O356" t="s">
        <v>202</v>
      </c>
    </row>
    <row r="357" spans="1:17" x14ac:dyDescent="0.25">
      <c r="A357" t="s">
        <v>21</v>
      </c>
      <c r="B357">
        <v>0.34025149999999998</v>
      </c>
      <c r="C357" s="4">
        <v>1.4886450000000001E-2</v>
      </c>
      <c r="D357" s="4">
        <v>5.0185619999999998E-3</v>
      </c>
      <c r="E357" s="4">
        <v>6.6271280000000004E-3</v>
      </c>
      <c r="F357" s="4">
        <v>1.599884E-2</v>
      </c>
      <c r="G357">
        <v>1.9835210000000001</v>
      </c>
      <c r="H357" s="4">
        <v>7.0358210000000005E-4</v>
      </c>
      <c r="I357" s="4">
        <v>1.380814E-4</v>
      </c>
      <c r="J357">
        <v>2.182029</v>
      </c>
      <c r="K357" s="4">
        <v>0</v>
      </c>
      <c r="L357" s="4">
        <v>1.365488E-3</v>
      </c>
      <c r="M357" s="4">
        <v>0</v>
      </c>
      <c r="N357" s="4">
        <v>3.5468510000000002E-2</v>
      </c>
      <c r="O357">
        <v>7.2342000000000004</v>
      </c>
      <c r="Q357">
        <f>SUM(B357:O357)</f>
        <v>11.8202081415</v>
      </c>
    </row>
    <row r="358" spans="1:17" x14ac:dyDescent="0.25">
      <c r="A358" t="s">
        <v>22</v>
      </c>
      <c r="B358">
        <v>0.26204830000000001</v>
      </c>
      <c r="C358" s="4">
        <v>1.8157759999999998E-2</v>
      </c>
      <c r="D358" s="4">
        <v>9.2416070000000006E-3</v>
      </c>
      <c r="E358" s="4">
        <v>7.4823880000000004E-3</v>
      </c>
      <c r="F358" s="4">
        <v>2.4076940000000002E-2</v>
      </c>
      <c r="G358">
        <v>1.8577159999999999</v>
      </c>
      <c r="H358" s="4">
        <v>5.1620650000000002E-4</v>
      </c>
      <c r="I358" s="4">
        <v>0</v>
      </c>
      <c r="J358">
        <v>2.5859190000000001</v>
      </c>
      <c r="K358" s="4">
        <v>5.1171829999999998E-4</v>
      </c>
      <c r="L358" s="4">
        <v>2.789705E-3</v>
      </c>
      <c r="M358" s="4">
        <v>0</v>
      </c>
      <c r="N358" s="4">
        <v>3.4408370000000001E-2</v>
      </c>
      <c r="O358">
        <v>7.3461489999999996</v>
      </c>
      <c r="Q358">
        <f>SUM(B358:O358)</f>
        <v>12.1490169948</v>
      </c>
    </row>
    <row r="359" spans="1:17" x14ac:dyDescent="0.25">
      <c r="A359" t="s">
        <v>23</v>
      </c>
      <c r="B359">
        <v>0.35277960000000003</v>
      </c>
      <c r="C359" s="4">
        <v>3.0221789999999998E-2</v>
      </c>
      <c r="D359" s="4">
        <v>1.312989E-2</v>
      </c>
      <c r="E359" s="4">
        <v>6.3086419999999997E-3</v>
      </c>
      <c r="F359" s="4">
        <v>2.0169070000000001E-2</v>
      </c>
      <c r="G359">
        <v>2.0022160000000002</v>
      </c>
      <c r="H359" s="4">
        <v>3.2184119999999999E-3</v>
      </c>
      <c r="I359" s="4">
        <v>1.5523430000000001E-3</v>
      </c>
      <c r="J359">
        <v>2.1081590000000001</v>
      </c>
      <c r="K359" s="4">
        <v>1.9161930000000001E-3</v>
      </c>
      <c r="L359" s="4">
        <v>7.061646E-4</v>
      </c>
      <c r="M359" s="4">
        <v>0</v>
      </c>
      <c r="N359" s="4">
        <v>2.3140049999999999E-2</v>
      </c>
      <c r="O359">
        <v>7.2289370000000002</v>
      </c>
      <c r="Q359">
        <f>SUM(B359:O359)</f>
        <v>11.792454154600001</v>
      </c>
    </row>
    <row r="364" spans="1:17" x14ac:dyDescent="0.25">
      <c r="A364" t="s">
        <v>0</v>
      </c>
    </row>
    <row r="365" spans="1:17" x14ac:dyDescent="0.25">
      <c r="A365" t="s">
        <v>1</v>
      </c>
    </row>
    <row r="366" spans="1:17" x14ac:dyDescent="0.25">
      <c r="A366" s="1" t="s">
        <v>52</v>
      </c>
    </row>
    <row r="368" spans="1:17" x14ac:dyDescent="0.25">
      <c r="A368" t="s">
        <v>3</v>
      </c>
    </row>
    <row r="369" spans="1:17" x14ac:dyDescent="0.25">
      <c r="A369" t="s">
        <v>4</v>
      </c>
    </row>
    <row r="370" spans="1:17" x14ac:dyDescent="0.25">
      <c r="A370" t="s">
        <v>5</v>
      </c>
    </row>
    <row r="372" spans="1:17" x14ac:dyDescent="0.25">
      <c r="A372" t="s">
        <v>20</v>
      </c>
      <c r="B372" t="s">
        <v>189</v>
      </c>
      <c r="C372" t="s">
        <v>190</v>
      </c>
      <c r="D372" t="s">
        <v>191</v>
      </c>
      <c r="E372" t="s">
        <v>192</v>
      </c>
      <c r="F372" t="s">
        <v>193</v>
      </c>
      <c r="G372" t="s">
        <v>194</v>
      </c>
      <c r="H372" t="s">
        <v>195</v>
      </c>
      <c r="I372" t="s">
        <v>196</v>
      </c>
      <c r="J372" t="s">
        <v>197</v>
      </c>
      <c r="K372" t="s">
        <v>198</v>
      </c>
      <c r="L372" t="s">
        <v>199</v>
      </c>
      <c r="M372" t="s">
        <v>200</v>
      </c>
      <c r="N372" t="s">
        <v>201</v>
      </c>
      <c r="O372" t="s">
        <v>202</v>
      </c>
    </row>
    <row r="373" spans="1:17" x14ac:dyDescent="0.25">
      <c r="A373" t="s">
        <v>21</v>
      </c>
      <c r="B373">
        <v>0.30972830000000001</v>
      </c>
      <c r="C373" s="4">
        <v>2.275566E-2</v>
      </c>
      <c r="D373" s="4">
        <v>1.389801E-3</v>
      </c>
      <c r="E373" s="4">
        <v>5.8997620000000002E-3</v>
      </c>
      <c r="F373" s="4">
        <v>2.3214760000000001E-2</v>
      </c>
      <c r="G373">
        <v>2.0026190000000001</v>
      </c>
      <c r="H373" s="4">
        <v>2.304796E-3</v>
      </c>
      <c r="I373" s="4">
        <v>0</v>
      </c>
      <c r="J373">
        <v>2.2025130000000002</v>
      </c>
      <c r="K373" s="4">
        <v>0</v>
      </c>
      <c r="L373" s="4">
        <v>0</v>
      </c>
      <c r="M373" s="4">
        <v>0</v>
      </c>
      <c r="N373" s="4">
        <v>2.1916370000000001E-2</v>
      </c>
      <c r="O373">
        <v>7.2990050000000002</v>
      </c>
      <c r="Q373">
        <f>SUM(B373:O373)</f>
        <v>11.891346449</v>
      </c>
    </row>
    <row r="374" spans="1:17" x14ac:dyDescent="0.25">
      <c r="A374" t="s">
        <v>22</v>
      </c>
      <c r="B374">
        <v>0.42402899999999999</v>
      </c>
      <c r="C374" s="4">
        <v>3.2094570000000003E-2</v>
      </c>
      <c r="D374" s="4">
        <v>3.2482470000000001E-3</v>
      </c>
      <c r="E374" s="4">
        <v>6.371565E-3</v>
      </c>
      <c r="F374" s="4">
        <v>2.504613E-2</v>
      </c>
      <c r="G374">
        <v>1.9334549999999999</v>
      </c>
      <c r="H374" s="4">
        <v>1.340974E-3</v>
      </c>
      <c r="I374" s="4">
        <v>0</v>
      </c>
      <c r="J374">
        <v>2.2391200000000002</v>
      </c>
      <c r="K374" s="4">
        <v>0</v>
      </c>
      <c r="L374" s="4">
        <v>0</v>
      </c>
      <c r="M374" s="4">
        <v>0</v>
      </c>
      <c r="N374" s="4">
        <v>3.1846869999999999E-2</v>
      </c>
      <c r="O374">
        <v>7.1813710000000004</v>
      </c>
      <c r="Q374">
        <f>SUM(B374:O374)</f>
        <v>11.877923356</v>
      </c>
    </row>
    <row r="377" spans="1:17" x14ac:dyDescent="0.25">
      <c r="A377" t="s">
        <v>0</v>
      </c>
    </row>
    <row r="378" spans="1:17" x14ac:dyDescent="0.25">
      <c r="A378" t="s">
        <v>1</v>
      </c>
    </row>
    <row r="379" spans="1:17" x14ac:dyDescent="0.25">
      <c r="A379" s="1" t="s">
        <v>53</v>
      </c>
    </row>
    <row r="381" spans="1:17" x14ac:dyDescent="0.25">
      <c r="A381" t="s">
        <v>3</v>
      </c>
    </row>
    <row r="382" spans="1:17" x14ac:dyDescent="0.25">
      <c r="A382" t="s">
        <v>4</v>
      </c>
    </row>
    <row r="383" spans="1:17" x14ac:dyDescent="0.25">
      <c r="A383" t="s">
        <v>5</v>
      </c>
    </row>
    <row r="385" spans="1:17" x14ac:dyDescent="0.25">
      <c r="A385" t="s">
        <v>20</v>
      </c>
      <c r="B385" t="s">
        <v>189</v>
      </c>
      <c r="C385" t="s">
        <v>190</v>
      </c>
      <c r="D385" t="s">
        <v>191</v>
      </c>
      <c r="E385" t="s">
        <v>192</v>
      </c>
      <c r="F385" t="s">
        <v>193</v>
      </c>
      <c r="G385" t="s">
        <v>194</v>
      </c>
      <c r="H385" t="s">
        <v>195</v>
      </c>
      <c r="I385" t="s">
        <v>196</v>
      </c>
      <c r="J385" t="s">
        <v>197</v>
      </c>
      <c r="K385" t="s">
        <v>198</v>
      </c>
      <c r="L385" t="s">
        <v>199</v>
      </c>
      <c r="M385" t="s">
        <v>200</v>
      </c>
      <c r="N385" t="s">
        <v>201</v>
      </c>
      <c r="O385" t="s">
        <v>202</v>
      </c>
    </row>
    <row r="386" spans="1:17" x14ac:dyDescent="0.25">
      <c r="A386" t="s">
        <v>21</v>
      </c>
      <c r="B386">
        <v>0.3541337</v>
      </c>
      <c r="C386" s="4">
        <v>1.9517349999999999E-2</v>
      </c>
      <c r="D386" s="4">
        <v>9.7086689999999996E-3</v>
      </c>
      <c r="E386" s="4">
        <v>6.34981E-3</v>
      </c>
      <c r="F386" s="4">
        <v>2.9662339999999999E-2</v>
      </c>
      <c r="G386">
        <v>2.0093489999999998</v>
      </c>
      <c r="H386" s="4">
        <v>1.1644540000000001E-3</v>
      </c>
      <c r="I386" s="4">
        <v>6.1247039999999997E-4</v>
      </c>
      <c r="J386">
        <v>2.1338180000000002</v>
      </c>
      <c r="K386" s="4">
        <v>1.815241E-3</v>
      </c>
      <c r="L386" s="4">
        <v>3.4340199999999999E-3</v>
      </c>
      <c r="M386" s="4">
        <v>0</v>
      </c>
      <c r="N386" s="4">
        <v>1.7471770000000001E-2</v>
      </c>
      <c r="O386">
        <v>7.2709830000000002</v>
      </c>
      <c r="Q386">
        <f>SUM(B386:O386)</f>
        <v>11.858019824400001</v>
      </c>
    </row>
    <row r="387" spans="1:17" x14ac:dyDescent="0.25">
      <c r="A387" t="s">
        <v>22</v>
      </c>
      <c r="B387">
        <v>0.24681120000000001</v>
      </c>
      <c r="C387" s="4">
        <v>3.006023E-2</v>
      </c>
      <c r="D387" s="4">
        <v>8.7588300000000004E-3</v>
      </c>
      <c r="E387" s="4">
        <v>5.375103E-3</v>
      </c>
      <c r="F387" s="4">
        <v>2.488655E-2</v>
      </c>
      <c r="G387">
        <v>1.8967689999999999</v>
      </c>
      <c r="H387" s="4">
        <v>4.2717839999999998E-3</v>
      </c>
      <c r="I387" s="4">
        <v>0</v>
      </c>
      <c r="J387">
        <v>2.525792</v>
      </c>
      <c r="K387" s="4">
        <v>9.160336E-4</v>
      </c>
      <c r="L387" s="4">
        <v>0</v>
      </c>
      <c r="M387" s="4">
        <v>0</v>
      </c>
      <c r="N387" s="4">
        <v>3.001295E-2</v>
      </c>
      <c r="O387">
        <v>7.3907319999999999</v>
      </c>
      <c r="Q387">
        <f>SUM(B387:O387)</f>
        <v>12.164385680599999</v>
      </c>
    </row>
    <row r="391" spans="1:17" x14ac:dyDescent="0.25">
      <c r="A391" t="s">
        <v>0</v>
      </c>
    </row>
    <row r="392" spans="1:17" x14ac:dyDescent="0.25">
      <c r="A392" t="s">
        <v>1</v>
      </c>
    </row>
    <row r="393" spans="1:17" x14ac:dyDescent="0.25">
      <c r="A393" s="1" t="s">
        <v>54</v>
      </c>
    </row>
    <row r="395" spans="1:17" x14ac:dyDescent="0.25">
      <c r="A395" t="s">
        <v>3</v>
      </c>
    </row>
    <row r="396" spans="1:17" x14ac:dyDescent="0.25">
      <c r="A396" t="s">
        <v>4</v>
      </c>
    </row>
    <row r="397" spans="1:17" x14ac:dyDescent="0.25">
      <c r="A397" t="s">
        <v>5</v>
      </c>
    </row>
    <row r="399" spans="1:17" x14ac:dyDescent="0.25">
      <c r="A399" t="s">
        <v>20</v>
      </c>
      <c r="B399" t="s">
        <v>189</v>
      </c>
      <c r="C399" t="s">
        <v>190</v>
      </c>
      <c r="D399" t="s">
        <v>191</v>
      </c>
      <c r="E399" t="s">
        <v>192</v>
      </c>
      <c r="F399" t="s">
        <v>193</v>
      </c>
      <c r="G399" t="s">
        <v>194</v>
      </c>
      <c r="H399" t="s">
        <v>195</v>
      </c>
      <c r="I399" t="s">
        <v>196</v>
      </c>
      <c r="J399" t="s">
        <v>197</v>
      </c>
      <c r="K399" t="s">
        <v>198</v>
      </c>
      <c r="L399" t="s">
        <v>199</v>
      </c>
      <c r="M399" t="s">
        <v>200</v>
      </c>
      <c r="N399" t="s">
        <v>201</v>
      </c>
      <c r="O399" t="s">
        <v>202</v>
      </c>
    </row>
    <row r="400" spans="1:17" x14ac:dyDescent="0.25">
      <c r="A400" t="s">
        <v>21</v>
      </c>
      <c r="B400">
        <v>0.2249062</v>
      </c>
      <c r="C400" s="4">
        <v>2.3150770000000001E-2</v>
      </c>
      <c r="D400" s="4">
        <v>7.7797509999999997E-3</v>
      </c>
      <c r="E400" s="4">
        <v>5.1306640000000001E-3</v>
      </c>
      <c r="F400" s="4">
        <v>2.8768229999999999E-2</v>
      </c>
      <c r="G400">
        <v>1.9580010000000001</v>
      </c>
      <c r="H400" s="4">
        <v>1.5972930000000001E-3</v>
      </c>
      <c r="I400" s="4">
        <v>0</v>
      </c>
      <c r="J400">
        <v>2.3656419999999998</v>
      </c>
      <c r="K400" s="4">
        <v>1.3870359999999999E-3</v>
      </c>
      <c r="L400" s="4">
        <v>2.6968069999999999E-3</v>
      </c>
      <c r="M400" s="4">
        <v>0</v>
      </c>
      <c r="N400">
        <v>1.9534699999999999E-2</v>
      </c>
      <c r="O400">
        <v>7.3729449999999996</v>
      </c>
      <c r="Q400">
        <f>SUM(B400:O400)</f>
        <v>12.011539451000001</v>
      </c>
    </row>
    <row r="401" spans="1:17" x14ac:dyDescent="0.25">
      <c r="A401" t="s">
        <v>22</v>
      </c>
      <c r="B401">
        <v>0.23683670000000001</v>
      </c>
      <c r="C401" s="4">
        <v>1.8202409999999999E-2</v>
      </c>
      <c r="D401" s="4">
        <v>1.035815E-2</v>
      </c>
      <c r="E401" s="4">
        <v>4.9178219999999996E-3</v>
      </c>
      <c r="F401" s="4">
        <v>2.614238E-2</v>
      </c>
      <c r="G401">
        <v>1.94747</v>
      </c>
      <c r="H401" s="4">
        <v>7.002035E-4</v>
      </c>
      <c r="I401" s="4">
        <v>-6.4038690000000004E-4</v>
      </c>
      <c r="J401">
        <v>2.3722859999999999</v>
      </c>
      <c r="K401" s="4">
        <v>1.482977E-4</v>
      </c>
      <c r="L401" s="4">
        <v>0</v>
      </c>
      <c r="M401" s="4">
        <v>0</v>
      </c>
      <c r="N401" s="4">
        <v>1.7634730000000001E-2</v>
      </c>
      <c r="O401">
        <v>7.3361530000000004</v>
      </c>
      <c r="Q401">
        <f>SUM(B401:O401)</f>
        <v>11.970209306300001</v>
      </c>
    </row>
    <row r="402" spans="1:17" x14ac:dyDescent="0.25">
      <c r="A402" t="s">
        <v>23</v>
      </c>
      <c r="B402">
        <v>0.43456339999999999</v>
      </c>
      <c r="C402" s="4">
        <v>2.907353E-2</v>
      </c>
      <c r="D402" s="4">
        <v>1.9381059999999999E-2</v>
      </c>
      <c r="E402" s="4">
        <v>1.3616659999999999E-2</v>
      </c>
      <c r="F402" s="4">
        <v>3.3399030000000003E-2</v>
      </c>
      <c r="G402">
        <v>1.977538</v>
      </c>
      <c r="H402" s="4">
        <v>2.6279290000000002E-3</v>
      </c>
      <c r="I402" s="4">
        <v>3.407129E-4</v>
      </c>
      <c r="J402">
        <v>2.049744</v>
      </c>
      <c r="K402" s="4">
        <v>9.1409480000000001E-4</v>
      </c>
      <c r="L402" s="4">
        <v>2.306195E-3</v>
      </c>
      <c r="M402" s="4">
        <v>0</v>
      </c>
      <c r="N402" s="4">
        <v>2.0777810000000001E-2</v>
      </c>
      <c r="O402">
        <v>7.1456280000000003</v>
      </c>
      <c r="Q402">
        <f>SUM(B402:O402)</f>
        <v>11.7299104217</v>
      </c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0"/>
  <sheetViews>
    <sheetView zoomScale="70" zoomScaleNormal="70" workbookViewId="0">
      <pane ySplit="1" topLeftCell="A2" activePane="bottomLeft" state="frozen"/>
      <selection pane="bottomLeft" activeCell="R3" sqref="R3"/>
    </sheetView>
  </sheetViews>
  <sheetFormatPr defaultRowHeight="15" x14ac:dyDescent="0.25"/>
  <cols>
    <col min="1" max="1" width="13.28515625" bestFit="1" customWidth="1"/>
    <col min="3" max="3" width="26.42578125" bestFit="1" customWidth="1"/>
    <col min="4" max="4" width="26.7109375" bestFit="1" customWidth="1"/>
    <col min="5" max="5" width="25.85546875" bestFit="1" customWidth="1"/>
    <col min="6" max="6" width="25.5703125" bestFit="1" customWidth="1"/>
    <col min="7" max="7" width="25" bestFit="1" customWidth="1"/>
    <col min="8" max="8" width="24.85546875" bestFit="1" customWidth="1"/>
    <col min="9" max="9" width="25" bestFit="1" customWidth="1"/>
    <col min="10" max="10" width="26.140625" bestFit="1" customWidth="1"/>
    <col min="11" max="11" width="25.5703125" bestFit="1" customWidth="1"/>
    <col min="12" max="12" width="25.85546875" bestFit="1" customWidth="1"/>
    <col min="13" max="13" width="26.85546875" bestFit="1" customWidth="1"/>
    <col min="14" max="14" width="26.140625" bestFit="1" customWidth="1"/>
    <col min="16" max="16" width="9.140625" style="15"/>
  </cols>
  <sheetData>
    <row r="1" spans="1:18" x14ac:dyDescent="0.25">
      <c r="C1" t="s">
        <v>190</v>
      </c>
      <c r="D1" t="s">
        <v>191</v>
      </c>
      <c r="E1" t="s">
        <v>192</v>
      </c>
      <c r="F1" t="s">
        <v>193</v>
      </c>
      <c r="G1" t="s">
        <v>194</v>
      </c>
      <c r="H1" t="s">
        <v>195</v>
      </c>
      <c r="I1" t="s">
        <v>196</v>
      </c>
      <c r="J1" t="s">
        <v>197</v>
      </c>
      <c r="K1" t="s">
        <v>198</v>
      </c>
      <c r="L1" t="s">
        <v>199</v>
      </c>
      <c r="M1" t="s">
        <v>200</v>
      </c>
      <c r="N1" t="s">
        <v>201</v>
      </c>
      <c r="P1" s="15" t="s">
        <v>73</v>
      </c>
    </row>
    <row r="2" spans="1:18" x14ac:dyDescent="0.25">
      <c r="A2" s="1" t="s">
        <v>2</v>
      </c>
    </row>
    <row r="3" spans="1:18" x14ac:dyDescent="0.25">
      <c r="C3">
        <v>1.946523E-2</v>
      </c>
      <c r="D3">
        <v>3.2900220000000001E-3</v>
      </c>
      <c r="E3">
        <v>5.7149180000000003E-3</v>
      </c>
      <c r="F3">
        <v>1.3735590000000001E-2</v>
      </c>
      <c r="G3">
        <v>1.8262910000000001</v>
      </c>
      <c r="H3">
        <v>2.2388970000000001E-3</v>
      </c>
      <c r="I3">
        <v>3.1605370000000002E-3</v>
      </c>
      <c r="J3">
        <v>2.7019500000000001</v>
      </c>
      <c r="K3">
        <v>0</v>
      </c>
      <c r="L3">
        <v>0</v>
      </c>
      <c r="M3">
        <v>0</v>
      </c>
      <c r="N3">
        <v>1.5965980000000001E-2</v>
      </c>
      <c r="R3">
        <v>0.61070058333333332</v>
      </c>
    </row>
    <row r="4" spans="1:18" s="8" customFormat="1" x14ac:dyDescent="0.25">
      <c r="A4" s="8" t="s">
        <v>230</v>
      </c>
      <c r="C4" s="8">
        <f>C3/$R$3</f>
        <v>3.1873606364930335E-2</v>
      </c>
      <c r="D4" s="8">
        <f>D3/$R$3</f>
        <v>5.387291399072131E-3</v>
      </c>
      <c r="E4" s="8">
        <f t="shared" ref="E4:N4" si="0">E3/$R$3</f>
        <v>9.3579704293170404E-3</v>
      </c>
      <c r="F4" s="8">
        <f t="shared" si="0"/>
        <v>2.249152919590847E-2</v>
      </c>
      <c r="G4" s="8">
        <f t="shared" si="0"/>
        <v>2.990485108155156</v>
      </c>
      <c r="H4" s="8">
        <f t="shared" si="0"/>
        <v>3.6661124307097027E-3</v>
      </c>
      <c r="I4" s="8">
        <f t="shared" si="0"/>
        <v>5.175264419675381E-3</v>
      </c>
      <c r="J4" s="8">
        <f t="shared" si="0"/>
        <v>4.4243448815001676</v>
      </c>
      <c r="K4" s="8">
        <f t="shared" si="0"/>
        <v>0</v>
      </c>
      <c r="L4" s="8">
        <f t="shared" si="0"/>
        <v>0</v>
      </c>
      <c r="M4" s="8">
        <f t="shared" si="0"/>
        <v>0</v>
      </c>
      <c r="N4" s="8">
        <f t="shared" si="0"/>
        <v>2.6143711723434576E-2</v>
      </c>
      <c r="P4" s="15">
        <f t="shared" ref="P4:P64" si="1">SUM(C4:N4)</f>
        <v>7.5189254756183708</v>
      </c>
    </row>
    <row r="5" spans="1:18" x14ac:dyDescent="0.25">
      <c r="C5">
        <v>2.2089930000000001E-2</v>
      </c>
      <c r="D5">
        <v>4.393124E-3</v>
      </c>
      <c r="E5">
        <v>4.4638619999999999E-3</v>
      </c>
      <c r="F5">
        <v>1.6695669999999999E-2</v>
      </c>
      <c r="G5">
        <v>1.845423</v>
      </c>
      <c r="H5">
        <v>1.6351E-3</v>
      </c>
      <c r="I5">
        <v>5.62672E-3</v>
      </c>
      <c r="J5">
        <v>2.732971</v>
      </c>
      <c r="K5">
        <v>7.943049E-4</v>
      </c>
      <c r="L5">
        <v>2.9452060000000001E-3</v>
      </c>
      <c r="M5">
        <v>0</v>
      </c>
      <c r="N5">
        <v>2.6168819999999999E-2</v>
      </c>
      <c r="R5">
        <v>0.61964174999999999</v>
      </c>
    </row>
    <row r="6" spans="1:18" s="8" customFormat="1" x14ac:dyDescent="0.25">
      <c r="A6" s="8" t="s">
        <v>219</v>
      </c>
      <c r="C6" s="8">
        <f>C5/$R$5</f>
        <v>3.5649518451589167E-2</v>
      </c>
      <c r="D6" s="8">
        <f t="shared" ref="D6:N6" si="2">D5/$R$5</f>
        <v>7.089780506236063E-3</v>
      </c>
      <c r="E6" s="8">
        <f t="shared" si="2"/>
        <v>7.2039400185671797E-3</v>
      </c>
      <c r="F6" s="8">
        <f t="shared" si="2"/>
        <v>2.6944068891419922E-2</v>
      </c>
      <c r="G6" s="8">
        <f t="shared" si="2"/>
        <v>2.9782095864263507</v>
      </c>
      <c r="H6" s="8">
        <f t="shared" si="2"/>
        <v>2.6387828128107897E-3</v>
      </c>
      <c r="I6" s="8">
        <f t="shared" si="2"/>
        <v>9.0806018154845122E-3</v>
      </c>
      <c r="J6" s="8">
        <f t="shared" si="2"/>
        <v>4.4105662667178258</v>
      </c>
      <c r="K6" s="8">
        <f t="shared" si="2"/>
        <v>1.2818776333260308E-3</v>
      </c>
      <c r="L6" s="8">
        <f t="shared" si="2"/>
        <v>4.7530786942616438E-3</v>
      </c>
      <c r="M6" s="8">
        <f t="shared" si="2"/>
        <v>0</v>
      </c>
      <c r="N6" s="8">
        <f t="shared" si="2"/>
        <v>4.2232176898990427E-2</v>
      </c>
      <c r="P6" s="15">
        <f t="shared" si="1"/>
        <v>7.5256496788668619</v>
      </c>
    </row>
    <row r="7" spans="1:18" s="13" customFormat="1" x14ac:dyDescent="0.25">
      <c r="C7" s="13">
        <v>1.6943509999999998E-2</v>
      </c>
      <c r="D7" s="13">
        <v>6.3009340000000002E-3</v>
      </c>
      <c r="E7" s="13">
        <v>4.7587339999999997E-3</v>
      </c>
      <c r="F7" s="13">
        <v>1.4461369999999999E-2</v>
      </c>
      <c r="G7" s="13">
        <v>1.811013</v>
      </c>
      <c r="H7" s="13">
        <v>4.3588730000000001E-3</v>
      </c>
      <c r="I7" s="13">
        <v>4.9794360000000003E-3</v>
      </c>
      <c r="J7" s="13">
        <v>2.6914669999999998</v>
      </c>
      <c r="K7" s="13">
        <v>0</v>
      </c>
      <c r="L7" s="13">
        <v>3.1716729999999997E-4</v>
      </c>
      <c r="M7" s="13">
        <v>0</v>
      </c>
      <c r="N7" s="13">
        <v>2.0835159999999998E-2</v>
      </c>
      <c r="P7" s="15"/>
      <c r="R7" s="13">
        <v>0.60833533333333334</v>
      </c>
    </row>
    <row r="8" spans="1:18" s="12" customFormat="1" x14ac:dyDescent="0.25">
      <c r="A8" s="12" t="s">
        <v>222</v>
      </c>
      <c r="C8" s="12">
        <f>C7/$R$7</f>
        <v>2.7852253636426398E-2</v>
      </c>
      <c r="D8" s="12">
        <f t="shared" ref="D8:N8" si="3">D7/$R$7</f>
        <v>1.0357665673427923E-2</v>
      </c>
      <c r="E8" s="12">
        <f t="shared" si="3"/>
        <v>7.8225507203811932E-3</v>
      </c>
      <c r="F8" s="12">
        <f t="shared" si="3"/>
        <v>2.3772036913851241E-2</v>
      </c>
      <c r="G8" s="12">
        <f t="shared" si="3"/>
        <v>2.9769978838425737</v>
      </c>
      <c r="H8" s="12">
        <f t="shared" si="3"/>
        <v>7.1652471279546482E-3</v>
      </c>
      <c r="I8" s="12">
        <f t="shared" si="3"/>
        <v>8.1853473358443757E-3</v>
      </c>
      <c r="J8" s="12">
        <f t="shared" si="3"/>
        <v>4.4243147693761005</v>
      </c>
      <c r="K8" s="12">
        <f t="shared" si="3"/>
        <v>0</v>
      </c>
      <c r="L8" s="12">
        <f t="shared" si="3"/>
        <v>5.213691900191013E-4</v>
      </c>
      <c r="M8" s="12">
        <f t="shared" si="3"/>
        <v>0</v>
      </c>
      <c r="N8" s="12">
        <f t="shared" si="3"/>
        <v>3.4249465481209371E-2</v>
      </c>
      <c r="P8" s="15">
        <f t="shared" si="1"/>
        <v>7.5212385892977878</v>
      </c>
    </row>
    <row r="9" spans="1:18" x14ac:dyDescent="0.25">
      <c r="C9">
        <v>1.638448E-2</v>
      </c>
      <c r="D9">
        <v>0</v>
      </c>
      <c r="E9">
        <v>7.8342719999999998E-3</v>
      </c>
      <c r="F9">
        <v>2.5406649999999999E-2</v>
      </c>
      <c r="G9">
        <v>1.799577</v>
      </c>
      <c r="H9">
        <v>1.6264630000000001E-3</v>
      </c>
      <c r="I9">
        <v>7.8275410000000004E-3</v>
      </c>
      <c r="J9">
        <v>2.6674220000000002</v>
      </c>
      <c r="K9">
        <v>2.4655510000000001E-4</v>
      </c>
      <c r="L9">
        <v>4.5721449999999997E-3</v>
      </c>
      <c r="M9">
        <v>0</v>
      </c>
      <c r="N9">
        <v>1.8201599999999998E-2</v>
      </c>
      <c r="R9">
        <v>0.60560133333333332</v>
      </c>
    </row>
    <row r="10" spans="1:18" s="8" customFormat="1" x14ac:dyDescent="0.25">
      <c r="A10" s="8" t="s">
        <v>217</v>
      </c>
      <c r="C10" s="8">
        <f>C9/$R$9</f>
        <v>2.705489419882387E-2</v>
      </c>
      <c r="D10" s="8">
        <f t="shared" ref="D10:N10" si="4">D9/$R$9</f>
        <v>0</v>
      </c>
      <c r="E10" s="8">
        <f t="shared" si="4"/>
        <v>1.2936351967520987E-2</v>
      </c>
      <c r="F10" s="8">
        <f t="shared" si="4"/>
        <v>4.1952764304790169E-2</v>
      </c>
      <c r="G10" s="8">
        <f t="shared" si="4"/>
        <v>2.9715538935405252</v>
      </c>
      <c r="H10" s="8">
        <f t="shared" si="4"/>
        <v>2.6856991728331733E-3</v>
      </c>
      <c r="I10" s="8">
        <f t="shared" si="4"/>
        <v>1.2925237394897855E-2</v>
      </c>
      <c r="J10" s="8">
        <f t="shared" si="4"/>
        <v>4.4045840938263021</v>
      </c>
      <c r="K10" s="8">
        <f t="shared" si="4"/>
        <v>4.0712443389600639E-4</v>
      </c>
      <c r="L10" s="8">
        <f t="shared" si="4"/>
        <v>7.5497604584754321E-3</v>
      </c>
      <c r="M10" s="8">
        <f t="shared" si="4"/>
        <v>0</v>
      </c>
      <c r="N10" s="8">
        <f t="shared" si="4"/>
        <v>3.0055415994240432E-2</v>
      </c>
      <c r="P10" s="15">
        <f t="shared" si="1"/>
        <v>7.5117052352923066</v>
      </c>
    </row>
    <row r="11" spans="1:18" x14ac:dyDescent="0.25">
      <c r="C11">
        <v>1.5817379999999999E-2</v>
      </c>
      <c r="D11">
        <v>7.7761109999999994E-2</v>
      </c>
      <c r="E11">
        <v>1.187262E-2</v>
      </c>
      <c r="F11">
        <v>0.14551239999999999</v>
      </c>
      <c r="G11">
        <v>1.700153</v>
      </c>
      <c r="H11">
        <v>3.9808229999999997E-3</v>
      </c>
      <c r="I11">
        <v>4.8220329999999999E-3</v>
      </c>
      <c r="J11">
        <v>2.6155360000000001</v>
      </c>
      <c r="K11">
        <v>3.4703849999999999E-3</v>
      </c>
      <c r="L11">
        <v>4.4336239999999997E-3</v>
      </c>
      <c r="M11">
        <v>1.2573560000000001E-3</v>
      </c>
      <c r="N11">
        <v>7.1898649999999995E-2</v>
      </c>
      <c r="R11">
        <v>0.61346008333333335</v>
      </c>
    </row>
    <row r="12" spans="1:18" s="8" customFormat="1" x14ac:dyDescent="0.25">
      <c r="A12" s="8" t="s">
        <v>223</v>
      </c>
      <c r="C12" s="8">
        <f>C11/$R$11</f>
        <v>2.5783878087150738E-2</v>
      </c>
      <c r="D12" s="8">
        <f t="shared" ref="D12:N12" si="5">D11/$R$11</f>
        <v>0.12675822292702824</v>
      </c>
      <c r="E12" s="8">
        <f t="shared" si="5"/>
        <v>1.9353533053834936E-2</v>
      </c>
      <c r="F12" s="8">
        <f t="shared" si="5"/>
        <v>0.23719945918784988</v>
      </c>
      <c r="G12" s="8">
        <f t="shared" si="5"/>
        <v>2.7714158527836843</v>
      </c>
      <c r="H12" s="8">
        <f t="shared" si="5"/>
        <v>6.4891312542611768E-3</v>
      </c>
      <c r="I12" s="8">
        <f t="shared" si="5"/>
        <v>7.8603859175298153E-3</v>
      </c>
      <c r="J12" s="8">
        <f t="shared" si="5"/>
        <v>4.2635797683658039</v>
      </c>
      <c r="K12" s="8">
        <f t="shared" si="5"/>
        <v>5.6570673370353762E-3</v>
      </c>
      <c r="L12" s="8">
        <f t="shared" si="5"/>
        <v>7.2272412182210711E-3</v>
      </c>
      <c r="M12" s="8">
        <f t="shared" si="5"/>
        <v>2.0496133883201582E-3</v>
      </c>
      <c r="N12" s="8">
        <f t="shared" si="5"/>
        <v>0.11720183913079918</v>
      </c>
      <c r="P12" s="15">
        <f t="shared" si="1"/>
        <v>7.5905759926515186</v>
      </c>
    </row>
    <row r="13" spans="1:18" x14ac:dyDescent="0.25">
      <c r="C13">
        <v>1.444312E-2</v>
      </c>
      <c r="D13">
        <v>6.0587920000000003E-2</v>
      </c>
      <c r="E13">
        <v>9.980259E-3</v>
      </c>
      <c r="F13">
        <v>9.821386E-2</v>
      </c>
      <c r="G13">
        <v>1.7351350000000001</v>
      </c>
      <c r="H13">
        <v>1.830796E-3</v>
      </c>
      <c r="I13">
        <v>4.1160190000000003E-3</v>
      </c>
      <c r="J13">
        <v>2.6935210000000001</v>
      </c>
      <c r="K13">
        <v>4.1430679999999998E-3</v>
      </c>
      <c r="L13">
        <v>1.9732949999999999E-3</v>
      </c>
      <c r="M13">
        <v>0</v>
      </c>
      <c r="N13">
        <v>5.3314239999999999E-2</v>
      </c>
      <c r="R13">
        <v>0.61488683333333338</v>
      </c>
    </row>
    <row r="14" spans="1:18" s="8" customFormat="1" x14ac:dyDescent="0.25">
      <c r="A14" s="8" t="s">
        <v>224</v>
      </c>
      <c r="C14" s="8">
        <f>C13/$R$13</f>
        <v>2.3489070211022568E-2</v>
      </c>
      <c r="D14" s="8">
        <f t="shared" ref="D14:N14" si="6">D13/$R$13</f>
        <v>9.8535074611290255E-2</v>
      </c>
      <c r="E14" s="8">
        <f t="shared" si="6"/>
        <v>1.6231050103799587E-2</v>
      </c>
      <c r="F14" s="8">
        <f t="shared" si="6"/>
        <v>0.15972672478214825</v>
      </c>
      <c r="G14" s="8">
        <f t="shared" si="6"/>
        <v>2.8218769795309218</v>
      </c>
      <c r="H14" s="8">
        <f t="shared" si="6"/>
        <v>2.9774519484750714E-3</v>
      </c>
      <c r="I14" s="8">
        <f t="shared" si="6"/>
        <v>6.6939455796879693E-3</v>
      </c>
      <c r="J14" s="8">
        <f t="shared" si="6"/>
        <v>4.3805150053356696</v>
      </c>
      <c r="K14" s="8">
        <f t="shared" si="6"/>
        <v>6.737935788184329E-3</v>
      </c>
      <c r="L14" s="8">
        <f t="shared" si="6"/>
        <v>3.2092002837378472E-3</v>
      </c>
      <c r="M14" s="8">
        <f t="shared" si="6"/>
        <v>0</v>
      </c>
      <c r="N14" s="8">
        <f t="shared" si="6"/>
        <v>8.6705775940884508E-2</v>
      </c>
      <c r="P14" s="15">
        <f t="shared" si="1"/>
        <v>7.6066982141158217</v>
      </c>
    </row>
    <row r="15" spans="1:18" x14ac:dyDescent="0.25">
      <c r="C15">
        <v>1.4767860000000001E-2</v>
      </c>
      <c r="D15">
        <v>3.915155E-2</v>
      </c>
      <c r="E15">
        <v>9.5370239999999998E-3</v>
      </c>
      <c r="F15">
        <v>8.3351679999999997E-2</v>
      </c>
      <c r="G15">
        <v>1.7639959999999999</v>
      </c>
      <c r="H15">
        <v>1.8756669999999999E-3</v>
      </c>
      <c r="I15">
        <v>5.7515939999999996E-3</v>
      </c>
      <c r="J15">
        <v>2.6309110000000002</v>
      </c>
      <c r="K15">
        <v>4.9494150000000004E-3</v>
      </c>
      <c r="L15">
        <v>3.065351E-3</v>
      </c>
      <c r="M15">
        <v>0</v>
      </c>
      <c r="N15">
        <v>5.1490359999999999E-2</v>
      </c>
      <c r="R15">
        <v>0.61175191666666662</v>
      </c>
    </row>
    <row r="16" spans="1:18" s="8" customFormat="1" x14ac:dyDescent="0.25">
      <c r="A16" s="8" t="s">
        <v>225</v>
      </c>
      <c r="C16" s="8">
        <f>C15/$R$15</f>
        <v>2.4140275817144289E-2</v>
      </c>
      <c r="D16" s="8">
        <f t="shared" ref="D16:N16" si="7">D15/$R$15</f>
        <v>6.399906389068663E-2</v>
      </c>
      <c r="E16" s="8">
        <f t="shared" si="7"/>
        <v>1.5589692063354114E-2</v>
      </c>
      <c r="F16" s="8">
        <f t="shared" si="7"/>
        <v>0.13625078684537564</v>
      </c>
      <c r="G16" s="8">
        <f t="shared" si="7"/>
        <v>2.8835152811808382</v>
      </c>
      <c r="H16" s="8">
        <f t="shared" si="7"/>
        <v>3.0660582319385187E-3</v>
      </c>
      <c r="I16" s="8">
        <f t="shared" si="7"/>
        <v>9.4018405881578088E-3</v>
      </c>
      <c r="J16" s="8">
        <f t="shared" si="7"/>
        <v>4.3006175024925009</v>
      </c>
      <c r="K16" s="8">
        <f t="shared" si="7"/>
        <v>8.090559040613279E-3</v>
      </c>
      <c r="L16" s="8">
        <f t="shared" si="7"/>
        <v>5.0107746563387697E-3</v>
      </c>
      <c r="M16" s="8">
        <f t="shared" si="7"/>
        <v>0</v>
      </c>
      <c r="N16" s="8">
        <f t="shared" si="7"/>
        <v>8.4168694199704866E-2</v>
      </c>
      <c r="P16" s="15">
        <f t="shared" si="1"/>
        <v>7.533850529006652</v>
      </c>
    </row>
    <row r="17" spans="1:18" x14ac:dyDescent="0.25">
      <c r="C17">
        <v>1.926168E-2</v>
      </c>
      <c r="D17">
        <v>1.166912E-2</v>
      </c>
      <c r="E17">
        <v>5.96892E-3</v>
      </c>
      <c r="F17">
        <v>3.2377589999999998E-2</v>
      </c>
      <c r="G17">
        <v>1.786416</v>
      </c>
      <c r="H17">
        <v>3.9829610000000001E-3</v>
      </c>
      <c r="I17">
        <v>3.379478E-3</v>
      </c>
      <c r="J17">
        <v>2.6589749999999999</v>
      </c>
      <c r="K17">
        <v>1.180944E-3</v>
      </c>
      <c r="L17">
        <v>0</v>
      </c>
      <c r="M17">
        <v>0</v>
      </c>
      <c r="N17">
        <v>3.7941540000000003E-2</v>
      </c>
      <c r="R17">
        <v>0.6056994166666666</v>
      </c>
    </row>
    <row r="18" spans="1:18" s="8" customFormat="1" x14ac:dyDescent="0.25">
      <c r="A18" s="8" t="s">
        <v>226</v>
      </c>
      <c r="C18" s="8">
        <f>C17/$R$17</f>
        <v>3.1800724039000097E-2</v>
      </c>
      <c r="D18" s="8">
        <f t="shared" ref="D18:N18" si="8">D17/$R$17</f>
        <v>1.9265529533144397E-2</v>
      </c>
      <c r="E18" s="8">
        <f t="shared" si="8"/>
        <v>9.8545909666689739E-3</v>
      </c>
      <c r="F18" s="8">
        <f t="shared" si="8"/>
        <v>5.3454880604282135E-2</v>
      </c>
      <c r="G18" s="8">
        <f t="shared" si="8"/>
        <v>2.9493440984822921</v>
      </c>
      <c r="H18" s="8">
        <f t="shared" si="8"/>
        <v>6.5758045829387608E-3</v>
      </c>
      <c r="I18" s="8">
        <f t="shared" si="8"/>
        <v>5.5794638512254363E-3</v>
      </c>
      <c r="J18" s="8">
        <f t="shared" si="8"/>
        <v>4.389924980666291</v>
      </c>
      <c r="K18" s="8">
        <f t="shared" si="8"/>
        <v>1.9497195597431235E-3</v>
      </c>
      <c r="L18" s="8">
        <f t="shared" si="8"/>
        <v>0</v>
      </c>
      <c r="M18" s="8">
        <f t="shared" si="8"/>
        <v>0</v>
      </c>
      <c r="N18" s="8">
        <f t="shared" si="8"/>
        <v>6.2640872611043466E-2</v>
      </c>
      <c r="P18" s="15">
        <f t="shared" si="1"/>
        <v>7.5303906648966299</v>
      </c>
    </row>
    <row r="19" spans="1:18" x14ac:dyDescent="0.25">
      <c r="C19">
        <v>1.504261E-2</v>
      </c>
      <c r="D19">
        <v>8.3185960000000003E-2</v>
      </c>
      <c r="E19">
        <v>1.585462E-2</v>
      </c>
      <c r="F19">
        <v>0.15432090000000001</v>
      </c>
      <c r="G19">
        <v>1.717511</v>
      </c>
      <c r="H19">
        <v>4.7177190000000004E-3</v>
      </c>
      <c r="I19">
        <v>1.3166580000000001E-3</v>
      </c>
      <c r="J19">
        <v>2.5369380000000001</v>
      </c>
      <c r="K19">
        <v>4.7076000000000002E-3</v>
      </c>
      <c r="L19">
        <v>3.0821529999999998E-3</v>
      </c>
      <c r="M19">
        <v>0</v>
      </c>
      <c r="N19">
        <v>9.1653990000000005E-2</v>
      </c>
      <c r="R19">
        <v>0.61432058333333328</v>
      </c>
    </row>
    <row r="20" spans="1:18" s="8" customFormat="1" x14ac:dyDescent="0.25">
      <c r="A20" s="8" t="s">
        <v>227</v>
      </c>
      <c r="C20" s="8">
        <f>C19/$R$19</f>
        <v>2.4486579821854686E-2</v>
      </c>
      <c r="D20" s="8">
        <f t="shared" ref="D20:N20" si="9">D19/$R$19</f>
        <v>0.13541131822187846</v>
      </c>
      <c r="E20" s="8">
        <f t="shared" si="9"/>
        <v>2.5808381535862044E-2</v>
      </c>
      <c r="F20" s="8">
        <f t="shared" si="9"/>
        <v>0.25120581042986923</v>
      </c>
      <c r="G20" s="8">
        <f t="shared" si="9"/>
        <v>2.795789440556756</v>
      </c>
      <c r="H20" s="8">
        <f t="shared" si="9"/>
        <v>7.6795717545412989E-3</v>
      </c>
      <c r="I20" s="8">
        <f t="shared" si="9"/>
        <v>2.1432750842495783E-3</v>
      </c>
      <c r="J20" s="8">
        <f t="shared" si="9"/>
        <v>4.1296646552756728</v>
      </c>
      <c r="K20" s="8">
        <f t="shared" si="9"/>
        <v>7.6630998988448905E-3</v>
      </c>
      <c r="L20" s="8">
        <f t="shared" si="9"/>
        <v>5.0171735794299586E-3</v>
      </c>
      <c r="M20" s="8">
        <f t="shared" si="9"/>
        <v>0</v>
      </c>
      <c r="N20" s="8">
        <f t="shared" si="9"/>
        <v>0.14919570088744383</v>
      </c>
      <c r="P20" s="15">
        <f t="shared" si="1"/>
        <v>7.5340650070464017</v>
      </c>
    </row>
    <row r="21" spans="1:18" x14ac:dyDescent="0.25">
      <c r="C21">
        <v>1.9406880000000001E-2</v>
      </c>
      <c r="D21">
        <v>0.1444182</v>
      </c>
      <c r="E21">
        <v>2.9691740000000001E-2</v>
      </c>
      <c r="F21">
        <v>0.28808289999999998</v>
      </c>
      <c r="G21">
        <v>1.5971310000000001</v>
      </c>
      <c r="H21">
        <v>1.216363E-3</v>
      </c>
      <c r="I21">
        <v>2.4403129999999999E-3</v>
      </c>
      <c r="J21">
        <v>2.3227790000000001</v>
      </c>
      <c r="K21">
        <v>1.2039269999999999E-2</v>
      </c>
      <c r="L21">
        <v>4.5955529999999996E-3</v>
      </c>
      <c r="M21">
        <v>0</v>
      </c>
      <c r="N21">
        <v>0.215312</v>
      </c>
      <c r="R21">
        <v>0.61170550000000001</v>
      </c>
    </row>
    <row r="22" spans="1:18" s="8" customFormat="1" x14ac:dyDescent="0.25">
      <c r="A22" s="8" t="s">
        <v>228</v>
      </c>
      <c r="C22" s="8">
        <f>C21/$R$21</f>
        <v>3.172585500702544E-2</v>
      </c>
      <c r="D22" s="8">
        <f t="shared" ref="D22:N22" si="10">D21/$R$21</f>
        <v>0.23609106015885095</v>
      </c>
      <c r="E22" s="8">
        <f t="shared" si="10"/>
        <v>4.8539272574792937E-2</v>
      </c>
      <c r="F22" s="8">
        <f t="shared" si="10"/>
        <v>0.47095031841302715</v>
      </c>
      <c r="G22" s="8">
        <f t="shared" si="10"/>
        <v>2.6109475883411219</v>
      </c>
      <c r="H22" s="8">
        <f t="shared" si="10"/>
        <v>1.9884781156945621E-3</v>
      </c>
      <c r="I22" s="8">
        <f t="shared" si="10"/>
        <v>3.9893592586628694E-3</v>
      </c>
      <c r="J22" s="8">
        <f t="shared" si="10"/>
        <v>3.7972177788167674</v>
      </c>
      <c r="K22" s="8">
        <f t="shared" si="10"/>
        <v>1.968148071253242E-2</v>
      </c>
      <c r="L22" s="8">
        <f t="shared" si="10"/>
        <v>7.5126887039596657E-3</v>
      </c>
      <c r="M22" s="8">
        <f t="shared" si="10"/>
        <v>0</v>
      </c>
      <c r="N22" s="8">
        <f t="shared" si="10"/>
        <v>0.35198637252730275</v>
      </c>
      <c r="P22" s="15">
        <f t="shared" si="1"/>
        <v>7.5806302526297387</v>
      </c>
    </row>
    <row r="23" spans="1:18" x14ac:dyDescent="0.25">
      <c r="C23">
        <v>2.3030229999999999E-2</v>
      </c>
      <c r="D23">
        <v>2.1832870000000001E-2</v>
      </c>
      <c r="E23">
        <v>6.4361740000000002E-3</v>
      </c>
      <c r="F23">
        <v>6.7111599999999993E-2</v>
      </c>
      <c r="G23">
        <v>1.7622990000000001</v>
      </c>
      <c r="H23">
        <v>2.5576779999999999E-3</v>
      </c>
      <c r="I23">
        <v>4.3079019999999997E-3</v>
      </c>
      <c r="J23">
        <v>2.646547</v>
      </c>
      <c r="K23">
        <v>3.6624180000000002E-3</v>
      </c>
      <c r="L23">
        <v>4.9561120000000004E-3</v>
      </c>
      <c r="M23">
        <v>0</v>
      </c>
      <c r="N23">
        <v>6.8117449999999996E-2</v>
      </c>
      <c r="R23">
        <v>0.60991899999999999</v>
      </c>
    </row>
    <row r="24" spans="1:18" s="8" customFormat="1" x14ac:dyDescent="0.25">
      <c r="A24" s="8" t="s">
        <v>229</v>
      </c>
      <c r="C24" s="8">
        <f>C23/$R$23</f>
        <v>3.7759489374818621E-2</v>
      </c>
      <c r="D24" s="8">
        <f t="shared" ref="D24:N24" si="11">D23/$R$23</f>
        <v>3.5796343448884195E-2</v>
      </c>
      <c r="E24" s="8">
        <f t="shared" si="11"/>
        <v>1.0552506152456311E-2</v>
      </c>
      <c r="F24" s="8">
        <f t="shared" si="11"/>
        <v>0.11003362741609951</v>
      </c>
      <c r="G24" s="8">
        <f t="shared" si="11"/>
        <v>2.8893984283158911</v>
      </c>
      <c r="H24" s="8">
        <f t="shared" si="11"/>
        <v>4.1934715921294469E-3</v>
      </c>
      <c r="I24" s="8">
        <f t="shared" si="11"/>
        <v>7.0630723096017662E-3</v>
      </c>
      <c r="J24" s="8">
        <f t="shared" si="11"/>
        <v>4.3391778252522055</v>
      </c>
      <c r="K24" s="8">
        <f t="shared" si="11"/>
        <v>6.0047612879743049E-3</v>
      </c>
      <c r="L24" s="8">
        <f t="shared" si="11"/>
        <v>8.1258527771720518E-3</v>
      </c>
      <c r="M24" s="8">
        <f t="shared" si="11"/>
        <v>0</v>
      </c>
      <c r="N24" s="8">
        <f t="shared" si="11"/>
        <v>0.11168278082827392</v>
      </c>
      <c r="P24" s="15">
        <f t="shared" si="1"/>
        <v>7.5597881587555067</v>
      </c>
    </row>
    <row r="26" spans="1:18" x14ac:dyDescent="0.25">
      <c r="A26" s="1" t="s">
        <v>75</v>
      </c>
    </row>
    <row r="27" spans="1:18" x14ac:dyDescent="0.25">
      <c r="C27">
        <v>1.5114529999999999E-2</v>
      </c>
      <c r="D27">
        <v>3.2864550000000002E-3</v>
      </c>
      <c r="E27">
        <v>1.3010020000000001E-2</v>
      </c>
      <c r="F27">
        <v>6.8711540000000002E-2</v>
      </c>
      <c r="G27">
        <v>1.7773920000000001</v>
      </c>
      <c r="H27">
        <v>1.006692E-2</v>
      </c>
      <c r="I27">
        <v>2.5001340000000002E-3</v>
      </c>
      <c r="J27">
        <v>2.662099</v>
      </c>
      <c r="K27">
        <v>0</v>
      </c>
      <c r="L27">
        <v>1.163164E-3</v>
      </c>
      <c r="M27">
        <v>0</v>
      </c>
      <c r="N27">
        <v>2.918194E-2</v>
      </c>
      <c r="R27">
        <v>0.61080558333333335</v>
      </c>
    </row>
    <row r="28" spans="1:18" s="8" customFormat="1" x14ac:dyDescent="0.25">
      <c r="A28" s="8" t="s">
        <v>231</v>
      </c>
      <c r="C28" s="8">
        <f>C27/$R$27</f>
        <v>2.4745238767327354E-2</v>
      </c>
      <c r="D28" s="8">
        <f t="shared" ref="D28:N28" si="12">D27/$R$27</f>
        <v>5.3805254727124713E-3</v>
      </c>
      <c r="E28" s="8">
        <f t="shared" si="12"/>
        <v>2.1299772554469392E-2</v>
      </c>
      <c r="F28" s="8">
        <f t="shared" si="12"/>
        <v>0.11249330699471068</v>
      </c>
      <c r="G28" s="8">
        <f t="shared" si="12"/>
        <v>2.9099144613254602</v>
      </c>
      <c r="H28" s="8">
        <f t="shared" si="12"/>
        <v>1.6481381759908056E-2</v>
      </c>
      <c r="I28" s="8">
        <f t="shared" si="12"/>
        <v>4.0931747649654484E-3</v>
      </c>
      <c r="J28" s="8">
        <f t="shared" si="12"/>
        <v>4.3583409723797821</v>
      </c>
      <c r="K28" s="8">
        <f t="shared" si="12"/>
        <v>0</v>
      </c>
      <c r="L28" s="8">
        <f t="shared" si="12"/>
        <v>1.9043113418385855E-3</v>
      </c>
      <c r="M28" s="8">
        <f t="shared" si="12"/>
        <v>0</v>
      </c>
      <c r="N28" s="8">
        <f t="shared" si="12"/>
        <v>4.7776151358581501E-2</v>
      </c>
      <c r="P28" s="15">
        <f>SUM(C28:N28)</f>
        <v>7.5024292967197548</v>
      </c>
    </row>
    <row r="29" spans="1:18" x14ac:dyDescent="0.25">
      <c r="C29">
        <v>2.0831619999999999E-2</v>
      </c>
      <c r="D29">
        <v>1.012732E-2</v>
      </c>
      <c r="E29">
        <v>3.5337530000000002E-3</v>
      </c>
      <c r="F29">
        <v>2.6829519999999999E-2</v>
      </c>
      <c r="G29">
        <v>1.8325830000000001</v>
      </c>
      <c r="H29">
        <v>5.8082230000000004E-3</v>
      </c>
      <c r="I29">
        <v>2.9064080000000001E-3</v>
      </c>
      <c r="J29">
        <v>2.7023950000000001</v>
      </c>
      <c r="K29">
        <v>0</v>
      </c>
      <c r="L29">
        <v>1.4380520000000001E-4</v>
      </c>
      <c r="M29">
        <v>0</v>
      </c>
      <c r="N29">
        <v>2.2503579999999999E-2</v>
      </c>
      <c r="R29">
        <v>0.61669450000000003</v>
      </c>
    </row>
    <row r="30" spans="1:18" s="8" customFormat="1" x14ac:dyDescent="0.25">
      <c r="A30" s="8" t="s">
        <v>232</v>
      </c>
      <c r="C30" s="8">
        <f>C29/$R$29</f>
        <v>3.3779480763976327E-2</v>
      </c>
      <c r="D30" s="8">
        <f t="shared" ref="D30:N30" si="13">D29/$R$29</f>
        <v>1.6421939874605659E-2</v>
      </c>
      <c r="E30" s="8">
        <f t="shared" si="13"/>
        <v>5.7301516391016945E-3</v>
      </c>
      <c r="F30" s="8">
        <f t="shared" si="13"/>
        <v>4.3505366109151289E-2</v>
      </c>
      <c r="G30" s="8">
        <f t="shared" si="13"/>
        <v>2.9716220916515388</v>
      </c>
      <c r="H30" s="8">
        <f t="shared" si="13"/>
        <v>9.4183149030841046E-3</v>
      </c>
      <c r="I30" s="8">
        <f t="shared" si="13"/>
        <v>4.7128813375180096E-3</v>
      </c>
      <c r="J30" s="8">
        <f t="shared" si="13"/>
        <v>4.3820643770943315</v>
      </c>
      <c r="K30" s="8">
        <f t="shared" si="13"/>
        <v>0</v>
      </c>
      <c r="L30" s="8">
        <f t="shared" si="13"/>
        <v>2.3318709669050073E-4</v>
      </c>
      <c r="M30" s="8">
        <f t="shared" si="13"/>
        <v>0</v>
      </c>
      <c r="N30" s="8">
        <f t="shared" si="13"/>
        <v>3.6490644881703983E-2</v>
      </c>
      <c r="P30" s="15">
        <f t="shared" si="1"/>
        <v>7.5039784353517023</v>
      </c>
    </row>
    <row r="31" spans="1:18" x14ac:dyDescent="0.25">
      <c r="C31">
        <v>1.9533200000000001E-2</v>
      </c>
      <c r="D31">
        <v>1.910154E-2</v>
      </c>
      <c r="E31">
        <v>4.0391899999999998E-3</v>
      </c>
      <c r="F31">
        <v>5.7132589999999997E-2</v>
      </c>
      <c r="G31">
        <v>1.7670840000000001</v>
      </c>
      <c r="H31">
        <v>7.1089079999999997E-3</v>
      </c>
      <c r="I31">
        <v>3.2270979999999999E-3</v>
      </c>
      <c r="J31">
        <v>2.6507779999999999</v>
      </c>
      <c r="K31">
        <v>0</v>
      </c>
      <c r="L31">
        <v>0</v>
      </c>
      <c r="M31">
        <v>0</v>
      </c>
      <c r="N31">
        <v>2.3605999999999999E-2</v>
      </c>
      <c r="R31">
        <v>0.60469341666666665</v>
      </c>
    </row>
    <row r="32" spans="1:18" s="8" customFormat="1" x14ac:dyDescent="0.25">
      <c r="A32" s="8" t="s">
        <v>233</v>
      </c>
      <c r="C32" s="8">
        <f>C31/$R$31</f>
        <v>3.230265033754709E-2</v>
      </c>
      <c r="D32" s="8">
        <f t="shared" ref="D32:N32" si="14">D31/$R$31</f>
        <v>3.1588800991576862E-2</v>
      </c>
      <c r="E32" s="8">
        <f t="shared" si="14"/>
        <v>6.6797320570575643E-3</v>
      </c>
      <c r="F32" s="8">
        <f t="shared" si="14"/>
        <v>9.4481911701535803E-2</v>
      </c>
      <c r="G32" s="8">
        <f t="shared" si="14"/>
        <v>2.9222808638151485</v>
      </c>
      <c r="H32" s="8">
        <f t="shared" si="14"/>
        <v>1.1756218612710215E-2</v>
      </c>
      <c r="I32" s="8">
        <f t="shared" si="14"/>
        <v>5.3367506757212094E-3</v>
      </c>
      <c r="J32" s="8">
        <f t="shared" si="14"/>
        <v>4.3836726627722227</v>
      </c>
      <c r="K32" s="8">
        <f t="shared" si="14"/>
        <v>0</v>
      </c>
      <c r="L32" s="8">
        <f t="shared" si="14"/>
        <v>0</v>
      </c>
      <c r="M32" s="8">
        <f t="shared" si="14"/>
        <v>0</v>
      </c>
      <c r="N32" s="8">
        <f t="shared" si="14"/>
        <v>3.9037964279694901E-2</v>
      </c>
      <c r="P32" s="15">
        <f t="shared" si="1"/>
        <v>7.5271375552432147</v>
      </c>
    </row>
    <row r="33" spans="1:18" x14ac:dyDescent="0.25">
      <c r="C33">
        <v>1.987599E-2</v>
      </c>
      <c r="D33">
        <v>5.3427839999999997E-3</v>
      </c>
      <c r="E33">
        <v>5.5410809999999998E-3</v>
      </c>
      <c r="F33">
        <v>2.375389E-2</v>
      </c>
      <c r="G33">
        <v>1.7886709999999999</v>
      </c>
      <c r="H33">
        <v>3.4512689999999999E-3</v>
      </c>
      <c r="I33">
        <v>1.785949E-3</v>
      </c>
      <c r="J33">
        <v>2.6548430000000001</v>
      </c>
      <c r="K33">
        <v>3.2251909999999999E-4</v>
      </c>
      <c r="L33">
        <v>1.3988430000000001E-3</v>
      </c>
      <c r="M33">
        <v>0</v>
      </c>
      <c r="N33">
        <v>2.1242509999999999E-2</v>
      </c>
      <c r="R33">
        <v>0.60222391666666664</v>
      </c>
    </row>
    <row r="34" spans="1:18" s="8" customFormat="1" x14ac:dyDescent="0.25">
      <c r="A34" s="8" t="s">
        <v>234</v>
      </c>
      <c r="C34" s="8">
        <f>C33/$R$33</f>
        <v>3.3004318576409911E-2</v>
      </c>
      <c r="D34" s="8">
        <f t="shared" ref="D34:N34" si="15">D33/$R$33</f>
        <v>8.8717565877697493E-3</v>
      </c>
      <c r="E34" s="8">
        <f t="shared" si="15"/>
        <v>9.2010311225600334E-3</v>
      </c>
      <c r="F34" s="8">
        <f t="shared" si="15"/>
        <v>3.9443617801628882E-2</v>
      </c>
      <c r="G34" s="8">
        <f t="shared" si="15"/>
        <v>2.9701095398209443</v>
      </c>
      <c r="H34" s="8">
        <f t="shared" si="15"/>
        <v>5.7308733587050336E-3</v>
      </c>
      <c r="I34" s="8">
        <f t="shared" si="15"/>
        <v>2.9655896263391509E-3</v>
      </c>
      <c r="J34" s="8">
        <f t="shared" si="15"/>
        <v>4.4083984819046407</v>
      </c>
      <c r="K34" s="8">
        <f t="shared" si="15"/>
        <v>5.3554681419023685E-4</v>
      </c>
      <c r="L34" s="8">
        <f t="shared" si="15"/>
        <v>2.3227954939794683E-3</v>
      </c>
      <c r="M34" s="8">
        <f t="shared" si="15"/>
        <v>0</v>
      </c>
      <c r="N34" s="8">
        <f t="shared" si="15"/>
        <v>3.5273441343177031E-2</v>
      </c>
      <c r="P34" s="15">
        <f t="shared" si="1"/>
        <v>7.5158569924503444</v>
      </c>
    </row>
    <row r="36" spans="1:18" x14ac:dyDescent="0.25">
      <c r="A36" s="1" t="s">
        <v>76</v>
      </c>
    </row>
    <row r="37" spans="1:18" x14ac:dyDescent="0.25">
      <c r="A37" s="1"/>
      <c r="C37">
        <v>1.6586429999999999E-2</v>
      </c>
      <c r="D37">
        <v>3.1719700000000001E-3</v>
      </c>
      <c r="E37">
        <v>5.9726960000000004E-3</v>
      </c>
      <c r="F37">
        <v>2.072073E-2</v>
      </c>
      <c r="G37">
        <v>1.7891600000000001</v>
      </c>
      <c r="H37">
        <v>3.6798040000000001E-3</v>
      </c>
      <c r="I37">
        <v>2.1043619999999998E-3</v>
      </c>
      <c r="J37">
        <v>2.7176659999999999</v>
      </c>
      <c r="K37">
        <v>0</v>
      </c>
      <c r="L37">
        <v>2.0804600000000001E-3</v>
      </c>
      <c r="M37">
        <v>0</v>
      </c>
      <c r="N37">
        <v>1.9763099999999999E-2</v>
      </c>
      <c r="R37">
        <v>0.60679174999999996</v>
      </c>
    </row>
    <row r="38" spans="1:18" s="14" customFormat="1" x14ac:dyDescent="0.25">
      <c r="A38" s="14" t="s">
        <v>230</v>
      </c>
      <c r="C38" s="14">
        <f>C37/$R$37</f>
        <v>2.7334633340021515E-2</v>
      </c>
      <c r="D38" s="14">
        <f t="shared" ref="D38:N38" si="16">D37/$R$37</f>
        <v>5.2274441766882963E-3</v>
      </c>
      <c r="E38" s="14">
        <f t="shared" si="16"/>
        <v>9.8430738387593458E-3</v>
      </c>
      <c r="F38" s="14">
        <f t="shared" si="16"/>
        <v>3.4148008769071106E-2</v>
      </c>
      <c r="G38" s="14">
        <f t="shared" si="16"/>
        <v>2.9485568978154371</v>
      </c>
      <c r="H38" s="14">
        <f t="shared" si="16"/>
        <v>6.0643606311391023E-3</v>
      </c>
      <c r="I38" s="14">
        <f t="shared" si="16"/>
        <v>3.4680135318253748E-3</v>
      </c>
      <c r="J38" s="14">
        <f t="shared" si="16"/>
        <v>4.4787457970547555</v>
      </c>
      <c r="K38" s="14">
        <f t="shared" si="16"/>
        <v>0</v>
      </c>
      <c r="L38" s="14">
        <f t="shared" si="16"/>
        <v>3.4286227523693267E-3</v>
      </c>
      <c r="M38" s="14">
        <f t="shared" si="16"/>
        <v>0</v>
      </c>
      <c r="N38" s="14">
        <f t="shared" si="16"/>
        <v>3.2569823172447547E-2</v>
      </c>
      <c r="P38" s="15">
        <f t="shared" si="1"/>
        <v>7.5493866750825136</v>
      </c>
    </row>
    <row r="39" spans="1:18" x14ac:dyDescent="0.25">
      <c r="C39">
        <v>1.70733E-2</v>
      </c>
      <c r="D39">
        <v>4.3380229999999999E-3</v>
      </c>
      <c r="E39">
        <v>3.6652059999999998E-3</v>
      </c>
      <c r="F39">
        <v>2.2797899999999999E-2</v>
      </c>
      <c r="G39">
        <v>1.791274</v>
      </c>
      <c r="H39">
        <v>4.3576120000000003E-3</v>
      </c>
      <c r="I39">
        <v>4.3576120000000003E-3</v>
      </c>
      <c r="J39">
        <v>2.694124</v>
      </c>
      <c r="K39">
        <v>1.2063569999999999E-3</v>
      </c>
      <c r="L39">
        <v>0</v>
      </c>
      <c r="M39">
        <v>0</v>
      </c>
      <c r="N39">
        <v>2.0872209999999999E-2</v>
      </c>
      <c r="R39">
        <v>0.60580591666666661</v>
      </c>
    </row>
    <row r="40" spans="1:18" s="8" customFormat="1" x14ac:dyDescent="0.25">
      <c r="A40" s="8" t="s">
        <v>219</v>
      </c>
      <c r="C40" s="8">
        <f>C39/$R$39</f>
        <v>2.8182788464567381E-2</v>
      </c>
      <c r="D40" s="8">
        <f t="shared" ref="D40:N40" si="17">D39/$R$39</f>
        <v>7.1607471644865367E-3</v>
      </c>
      <c r="E40" s="8">
        <f t="shared" si="17"/>
        <v>6.0501323925112984E-3</v>
      </c>
      <c r="F40" s="8">
        <f t="shared" si="17"/>
        <v>3.76323495244833E-2</v>
      </c>
      <c r="G40" s="8">
        <f t="shared" si="17"/>
        <v>2.9568446770149572</v>
      </c>
      <c r="H40" s="8">
        <f t="shared" si="17"/>
        <v>7.1930826030504004E-3</v>
      </c>
      <c r="I40" s="8">
        <f t="shared" si="17"/>
        <v>7.1930826030504004E-3</v>
      </c>
      <c r="J40" s="8">
        <f t="shared" si="17"/>
        <v>4.4471734690607043</v>
      </c>
      <c r="K40" s="8">
        <f t="shared" si="17"/>
        <v>1.9913258798094162E-3</v>
      </c>
      <c r="L40" s="8">
        <f t="shared" si="17"/>
        <v>0</v>
      </c>
      <c r="M40" s="8">
        <f t="shared" si="17"/>
        <v>0</v>
      </c>
      <c r="N40" s="8">
        <f t="shared" si="17"/>
        <v>3.4453625205322219E-2</v>
      </c>
      <c r="P40" s="15">
        <f t="shared" si="1"/>
        <v>7.5338752799129427</v>
      </c>
    </row>
    <row r="41" spans="1:18" x14ac:dyDescent="0.25">
      <c r="C41">
        <v>1.440177E-2</v>
      </c>
      <c r="D41">
        <v>2.348387E-3</v>
      </c>
      <c r="E41">
        <v>4.3550760000000003E-3</v>
      </c>
      <c r="F41">
        <v>2.7748189999999999E-2</v>
      </c>
      <c r="G41">
        <v>1.7660260000000001</v>
      </c>
      <c r="H41">
        <v>5.0136709999999999E-3</v>
      </c>
      <c r="I41">
        <v>3.9020080000000002E-3</v>
      </c>
      <c r="J41">
        <v>2.662058</v>
      </c>
      <c r="K41">
        <v>5.2060470000000001E-3</v>
      </c>
      <c r="L41">
        <v>3.8470589999999998E-4</v>
      </c>
      <c r="M41">
        <v>0</v>
      </c>
      <c r="N41">
        <v>3.056468E-2</v>
      </c>
      <c r="R41">
        <v>0.60012125000000005</v>
      </c>
    </row>
    <row r="42" spans="1:18" s="8" customFormat="1" x14ac:dyDescent="0.25">
      <c r="A42" s="8" t="s">
        <v>222</v>
      </c>
      <c r="C42" s="8">
        <f>C41/$R$41</f>
        <v>2.3998100383880755E-2</v>
      </c>
      <c r="D42" s="8">
        <f t="shared" ref="D42:N42" si="18">D41/$R$41</f>
        <v>3.9131875433506139E-3</v>
      </c>
      <c r="E42" s="8">
        <f t="shared" si="18"/>
        <v>7.2569934825670642E-3</v>
      </c>
      <c r="F42" s="8">
        <f t="shared" si="18"/>
        <v>4.6237639477022349E-2</v>
      </c>
      <c r="G42" s="8">
        <f t="shared" si="18"/>
        <v>2.9427819794749812</v>
      </c>
      <c r="H42" s="8">
        <f t="shared" si="18"/>
        <v>8.3544300422622921E-3</v>
      </c>
      <c r="I42" s="8">
        <f t="shared" si="18"/>
        <v>6.5020327142223337E-3</v>
      </c>
      <c r="J42" s="8">
        <f t="shared" si="18"/>
        <v>4.4358669185602073</v>
      </c>
      <c r="K42" s="8">
        <f t="shared" si="18"/>
        <v>8.6749919287144057E-3</v>
      </c>
      <c r="L42" s="8">
        <f t="shared" si="18"/>
        <v>6.4104695509449128E-4</v>
      </c>
      <c r="M42" s="8">
        <f t="shared" si="18"/>
        <v>0</v>
      </c>
      <c r="N42" s="8">
        <f t="shared" si="18"/>
        <v>5.0930841059202613E-2</v>
      </c>
      <c r="P42" s="15">
        <f t="shared" si="1"/>
        <v>7.5351581616215064</v>
      </c>
    </row>
    <row r="44" spans="1:18" x14ac:dyDescent="0.25">
      <c r="A44" s="1" t="s">
        <v>235</v>
      </c>
    </row>
    <row r="45" spans="1:18" ht="14.45" x14ac:dyDescent="0.3">
      <c r="C45">
        <v>8.9770530000000005E-3</v>
      </c>
      <c r="D45">
        <v>2.27977E-3</v>
      </c>
      <c r="E45">
        <v>4.5396100000000003E-3</v>
      </c>
      <c r="F45">
        <v>1.7429469999999999E-2</v>
      </c>
      <c r="G45">
        <v>1.7243230000000001</v>
      </c>
      <c r="H45">
        <v>3.0157080000000002E-3</v>
      </c>
      <c r="I45">
        <v>8.4061369999999993E-3</v>
      </c>
      <c r="J45">
        <v>2.8510599999999999</v>
      </c>
      <c r="K45">
        <v>8.5484060000000004E-4</v>
      </c>
      <c r="L45">
        <v>7.2608109999999998E-4</v>
      </c>
      <c r="M45">
        <v>0</v>
      </c>
      <c r="N45">
        <v>1.7867890000000001E-2</v>
      </c>
      <c r="R45">
        <v>0.60331358333333329</v>
      </c>
    </row>
    <row r="46" spans="1:18" s="8" customFormat="1" ht="14.45" x14ac:dyDescent="0.3">
      <c r="A46" s="8" t="s">
        <v>230</v>
      </c>
      <c r="C46" s="8">
        <f>C45/$R$45</f>
        <v>1.4879580450354523E-2</v>
      </c>
      <c r="D46" s="8">
        <f t="shared" ref="D46:N46" si="19">D45/$R$45</f>
        <v>3.7787480059775442E-3</v>
      </c>
      <c r="E46" s="8">
        <f t="shared" si="19"/>
        <v>7.5244617814146687E-3</v>
      </c>
      <c r="F46" s="8">
        <f t="shared" si="19"/>
        <v>2.8889570003879962E-2</v>
      </c>
      <c r="G46" s="8">
        <f t="shared" si="19"/>
        <v>2.8580874815929751</v>
      </c>
      <c r="H46" s="8">
        <f t="shared" si="19"/>
        <v>4.9985746770992373E-3</v>
      </c>
      <c r="I46" s="8">
        <f t="shared" si="19"/>
        <v>1.3933279860128017E-2</v>
      </c>
      <c r="J46" s="8">
        <f t="shared" si="19"/>
        <v>4.7256685059994368</v>
      </c>
      <c r="K46" s="8">
        <f t="shared" si="19"/>
        <v>1.4169092551786573E-3</v>
      </c>
      <c r="L46" s="8">
        <f t="shared" si="19"/>
        <v>1.2034887329875302E-3</v>
      </c>
      <c r="M46" s="8">
        <f t="shared" si="19"/>
        <v>0</v>
      </c>
      <c r="N46" s="8">
        <f t="shared" si="19"/>
        <v>2.9616256775256321E-2</v>
      </c>
      <c r="P46" s="8">
        <f t="shared" si="1"/>
        <v>7.6899968571346884</v>
      </c>
    </row>
    <row r="47" spans="1:18" ht="14.45" x14ac:dyDescent="0.3">
      <c r="C47">
        <v>1.9356490000000001E-2</v>
      </c>
      <c r="D47">
        <v>7.9504510000000007E-3</v>
      </c>
      <c r="E47">
        <v>3.540774E-3</v>
      </c>
      <c r="F47">
        <v>1.6673819999999999E-2</v>
      </c>
      <c r="G47">
        <v>1.759415</v>
      </c>
      <c r="H47">
        <v>7.1842800000000004E-3</v>
      </c>
      <c r="I47">
        <v>5.6723679999999997E-3</v>
      </c>
      <c r="J47">
        <v>2.8439640000000002</v>
      </c>
      <c r="K47">
        <v>0</v>
      </c>
      <c r="L47">
        <v>0</v>
      </c>
      <c r="M47">
        <v>0</v>
      </c>
      <c r="N47">
        <v>1.279922E-2</v>
      </c>
      <c r="R47">
        <v>0.61081333333333332</v>
      </c>
    </row>
    <row r="48" spans="1:18" s="8" customFormat="1" ht="14.45" x14ac:dyDescent="0.3">
      <c r="A48" s="8" t="s">
        <v>219</v>
      </c>
      <c r="C48" s="8">
        <f>C47/$R$47</f>
        <v>3.1689697889153261E-2</v>
      </c>
      <c r="D48" s="8">
        <f t="shared" ref="D48:N48" si="20">D47/$R$47</f>
        <v>1.3016171334395671E-2</v>
      </c>
      <c r="E48" s="8">
        <f t="shared" si="20"/>
        <v>5.7968184497173168E-3</v>
      </c>
      <c r="F48" s="8">
        <f t="shared" si="20"/>
        <v>2.7297734168649449E-2</v>
      </c>
      <c r="G48" s="8">
        <f t="shared" si="20"/>
        <v>2.880446290192312</v>
      </c>
      <c r="H48" s="8">
        <f t="shared" si="20"/>
        <v>1.1761825762371484E-2</v>
      </c>
      <c r="I48" s="8">
        <f t="shared" si="20"/>
        <v>9.2865818253257942E-3</v>
      </c>
      <c r="J48" s="8">
        <f t="shared" si="20"/>
        <v>4.6560280282028339</v>
      </c>
      <c r="K48" s="8">
        <f t="shared" si="20"/>
        <v>0</v>
      </c>
      <c r="L48" s="8">
        <f t="shared" si="20"/>
        <v>0</v>
      </c>
      <c r="M48" s="8">
        <f t="shared" si="20"/>
        <v>0</v>
      </c>
      <c r="N48" s="8">
        <f t="shared" si="20"/>
        <v>2.095438868394054E-2</v>
      </c>
      <c r="P48" s="8">
        <f t="shared" si="1"/>
        <v>7.656277536508699</v>
      </c>
    </row>
    <row r="49" spans="1:18" ht="14.45" x14ac:dyDescent="0.3">
      <c r="C49">
        <v>2.188733E-2</v>
      </c>
      <c r="D49">
        <v>5.1561300000000001E-3</v>
      </c>
      <c r="E49">
        <v>1.471932E-3</v>
      </c>
      <c r="F49">
        <v>1.522953E-2</v>
      </c>
      <c r="G49">
        <v>1.794478</v>
      </c>
      <c r="H49">
        <v>1.0988149999999999E-3</v>
      </c>
      <c r="I49">
        <v>2.4559849999999999E-3</v>
      </c>
      <c r="J49">
        <v>2.7248920000000001</v>
      </c>
      <c r="K49">
        <v>0</v>
      </c>
      <c r="L49">
        <v>6.4856000000000002E-6</v>
      </c>
      <c r="M49">
        <v>0</v>
      </c>
      <c r="N49">
        <v>2.0556870000000001E-2</v>
      </c>
      <c r="R49">
        <v>0.60681099999999999</v>
      </c>
    </row>
    <row r="50" spans="1:18" s="8" customFormat="1" ht="14.45" x14ac:dyDescent="0.3">
      <c r="A50" s="8" t="s">
        <v>222</v>
      </c>
      <c r="C50" s="8">
        <f>C49/$R$49</f>
        <v>3.6069435128895162E-2</v>
      </c>
      <c r="D50" s="8">
        <f t="shared" ref="D50:N50" si="21">D49/$R$49</f>
        <v>8.4970938232827031E-3</v>
      </c>
      <c r="E50" s="8">
        <f t="shared" si="21"/>
        <v>2.4256844388120848E-3</v>
      </c>
      <c r="F50" s="8">
        <f t="shared" si="21"/>
        <v>2.5097649844844607E-2</v>
      </c>
      <c r="G50" s="8">
        <f t="shared" si="21"/>
        <v>2.9572272091310143</v>
      </c>
      <c r="H50" s="8">
        <f t="shared" si="21"/>
        <v>1.8108027046312607E-3</v>
      </c>
      <c r="I50" s="8">
        <f t="shared" si="21"/>
        <v>4.0473640062556543E-3</v>
      </c>
      <c r="J50" s="8">
        <f t="shared" si="21"/>
        <v>4.4905118727247864</v>
      </c>
      <c r="K50" s="8">
        <f t="shared" si="21"/>
        <v>0</v>
      </c>
      <c r="L50" s="8">
        <f t="shared" si="21"/>
        <v>1.0688006644573023E-5</v>
      </c>
      <c r="M50" s="8">
        <f t="shared" si="21"/>
        <v>0</v>
      </c>
      <c r="N50" s="8">
        <f t="shared" si="21"/>
        <v>3.3876890827621783E-2</v>
      </c>
      <c r="P50" s="8">
        <f t="shared" si="1"/>
        <v>7.5595746906367882</v>
      </c>
    </row>
    <row r="51" spans="1:18" ht="14.45" x14ac:dyDescent="0.3">
      <c r="C51">
        <v>1.242679E-2</v>
      </c>
      <c r="D51">
        <v>1.6526609999999999E-3</v>
      </c>
      <c r="E51">
        <v>4.2234519999999999E-3</v>
      </c>
      <c r="F51">
        <v>1.790108E-2</v>
      </c>
      <c r="G51">
        <v>1.7641370000000001</v>
      </c>
      <c r="H51">
        <v>4.145976E-3</v>
      </c>
      <c r="I51">
        <v>3.799527E-3</v>
      </c>
      <c r="J51">
        <v>2.7274210000000001</v>
      </c>
      <c r="K51">
        <v>6.9311730000000003E-4</v>
      </c>
      <c r="L51">
        <v>2.1547430000000002E-3</v>
      </c>
      <c r="M51">
        <v>0</v>
      </c>
      <c r="N51">
        <v>8.3787550000000002E-2</v>
      </c>
      <c r="R51">
        <v>0.60718816666666664</v>
      </c>
    </row>
    <row r="52" spans="1:18" s="8" customFormat="1" ht="14.45" x14ac:dyDescent="0.3">
      <c r="A52" s="8" t="s">
        <v>217</v>
      </c>
      <c r="C52" s="8">
        <f>C51/$R$51</f>
        <v>2.0466126782773819E-2</v>
      </c>
      <c r="D52" s="8">
        <f t="shared" ref="D52:N52" si="22">D51/$R$51</f>
        <v>2.7218267593598798E-3</v>
      </c>
      <c r="E52" s="8">
        <f t="shared" si="22"/>
        <v>6.9557547921031623E-3</v>
      </c>
      <c r="F52" s="8">
        <f t="shared" si="22"/>
        <v>2.948193160330035E-2</v>
      </c>
      <c r="G52" s="8">
        <f t="shared" si="22"/>
        <v>2.905420587632225</v>
      </c>
      <c r="H52" s="8">
        <f t="shared" si="22"/>
        <v>6.8281567850054176E-3</v>
      </c>
      <c r="I52" s="8">
        <f t="shared" si="22"/>
        <v>6.2575774835313272E-3</v>
      </c>
      <c r="J52" s="8">
        <f t="shared" si="22"/>
        <v>4.4918876054073298</v>
      </c>
      <c r="K52" s="8">
        <f t="shared" si="22"/>
        <v>1.1415197759947562E-3</v>
      </c>
      <c r="L52" s="8">
        <f t="shared" si="22"/>
        <v>3.5487236383888688E-3</v>
      </c>
      <c r="M52" s="8">
        <f t="shared" si="22"/>
        <v>0</v>
      </c>
      <c r="N52" s="8">
        <f t="shared" si="22"/>
        <v>0.13799272548405506</v>
      </c>
      <c r="P52" s="8">
        <f t="shared" si="1"/>
        <v>7.6127025361440674</v>
      </c>
    </row>
    <row r="53" spans="1:18" ht="14.45" x14ac:dyDescent="0.3">
      <c r="C53">
        <v>1.7617580000000001E-2</v>
      </c>
      <c r="D53">
        <v>7.6849989999999996E-3</v>
      </c>
      <c r="E53">
        <v>8.5377149999999998E-4</v>
      </c>
      <c r="F53">
        <v>1.92249E-2</v>
      </c>
      <c r="G53">
        <v>1.7602720000000001</v>
      </c>
      <c r="H53">
        <v>5.5399990000000003E-3</v>
      </c>
      <c r="I53">
        <v>5.8898149999999996E-3</v>
      </c>
      <c r="J53">
        <v>2.70641</v>
      </c>
      <c r="K53">
        <v>1.4515280000000001E-3</v>
      </c>
      <c r="L53">
        <v>7.8392130000000003E-4</v>
      </c>
      <c r="M53">
        <v>0</v>
      </c>
      <c r="N53">
        <v>1.8329709999999999E-2</v>
      </c>
      <c r="R53">
        <v>0.60013574999999997</v>
      </c>
    </row>
    <row r="54" spans="1:18" s="8" customFormat="1" ht="14.45" x14ac:dyDescent="0.3">
      <c r="A54" s="8" t="s">
        <v>236</v>
      </c>
      <c r="C54" s="8">
        <f>C53/$R$53</f>
        <v>2.9355991540247355E-2</v>
      </c>
      <c r="D54" s="8">
        <f t="shared" ref="D54:N54" si="23">D53/$R$53</f>
        <v>1.2805434437125267E-2</v>
      </c>
      <c r="E54" s="8">
        <f t="shared" si="23"/>
        <v>1.4226306298200033E-3</v>
      </c>
      <c r="F54" s="8">
        <f t="shared" si="23"/>
        <v>3.2034252250428344E-2</v>
      </c>
      <c r="G54" s="8">
        <f t="shared" si="23"/>
        <v>2.9331230475771526</v>
      </c>
      <c r="H54" s="8">
        <f t="shared" si="23"/>
        <v>9.2312430979157641E-3</v>
      </c>
      <c r="I54" s="8">
        <f t="shared" si="23"/>
        <v>9.8141378846369337E-3</v>
      </c>
      <c r="J54" s="8">
        <f t="shared" si="23"/>
        <v>4.509663022074589</v>
      </c>
      <c r="K54" s="8">
        <f t="shared" si="23"/>
        <v>2.4186661101259178E-3</v>
      </c>
      <c r="L54" s="8">
        <f t="shared" si="23"/>
        <v>1.3062399632083241E-3</v>
      </c>
      <c r="M54" s="8">
        <f t="shared" si="23"/>
        <v>0</v>
      </c>
      <c r="N54" s="8">
        <f t="shared" si="23"/>
        <v>3.0542606401968223E-2</v>
      </c>
      <c r="P54" s="8">
        <f t="shared" si="1"/>
        <v>7.5717172719672172</v>
      </c>
    </row>
    <row r="56" spans="1:18" ht="14.45" x14ac:dyDescent="0.3">
      <c r="A56" t="s">
        <v>78</v>
      </c>
    </row>
    <row r="57" spans="1:18" ht="14.45" x14ac:dyDescent="0.3">
      <c r="C57">
        <v>1.91051E-2</v>
      </c>
      <c r="D57">
        <v>4.8203059999999999E-3</v>
      </c>
      <c r="E57">
        <v>1.888474E-3</v>
      </c>
      <c r="F57">
        <v>3.03638E-2</v>
      </c>
      <c r="G57">
        <v>1.8007120000000001</v>
      </c>
      <c r="H57">
        <v>4.0284190000000001E-3</v>
      </c>
      <c r="I57">
        <v>7.8638150000000001E-4</v>
      </c>
      <c r="J57">
        <v>2.7265869999999999</v>
      </c>
      <c r="K57">
        <v>0</v>
      </c>
      <c r="L57">
        <v>2.7714250000000001E-3</v>
      </c>
      <c r="M57">
        <v>0</v>
      </c>
      <c r="N57">
        <v>2.7644370000000001E-2</v>
      </c>
      <c r="R57">
        <v>0.61198825000000001</v>
      </c>
    </row>
    <row r="58" spans="1:18" s="8" customFormat="1" ht="14.45" x14ac:dyDescent="0.3">
      <c r="A58" s="8" t="s">
        <v>230</v>
      </c>
      <c r="C58" s="8">
        <f>C57/$R$57</f>
        <v>3.1218083026920859E-2</v>
      </c>
      <c r="D58" s="8">
        <f t="shared" ref="D58:N58" si="24">D57/$R$57</f>
        <v>7.87646821650579E-3</v>
      </c>
      <c r="E58" s="8">
        <f t="shared" si="24"/>
        <v>3.0858010754291443E-3</v>
      </c>
      <c r="F58" s="8">
        <f t="shared" si="24"/>
        <v>4.9615004863246964E-2</v>
      </c>
      <c r="G58" s="8">
        <f t="shared" si="24"/>
        <v>2.9423963613680493</v>
      </c>
      <c r="H58" s="8">
        <f t="shared" si="24"/>
        <v>6.5825103668248532E-3</v>
      </c>
      <c r="I58" s="8">
        <f t="shared" si="24"/>
        <v>1.2849617619292528E-3</v>
      </c>
      <c r="J58" s="8">
        <f t="shared" si="24"/>
        <v>4.45529305505457</v>
      </c>
      <c r="K58" s="8">
        <f t="shared" si="24"/>
        <v>0</v>
      </c>
      <c r="L58" s="8">
        <f t="shared" si="24"/>
        <v>4.5285591675983975E-3</v>
      </c>
      <c r="M58" s="8">
        <f t="shared" si="24"/>
        <v>0</v>
      </c>
      <c r="N58" s="8">
        <f t="shared" si="24"/>
        <v>4.5171406477166845E-2</v>
      </c>
      <c r="P58" s="8">
        <f t="shared" si="1"/>
        <v>7.5470522113782401</v>
      </c>
    </row>
    <row r="59" spans="1:18" ht="14.45" x14ac:dyDescent="0.3">
      <c r="C59">
        <v>2.2545579999999999E-2</v>
      </c>
      <c r="D59">
        <v>2.5339410000000001E-3</v>
      </c>
      <c r="E59">
        <v>4.3940109999999998E-3</v>
      </c>
      <c r="F59">
        <v>2.2940309999999998E-2</v>
      </c>
      <c r="G59">
        <v>1.8198449999999999</v>
      </c>
      <c r="H59">
        <v>4.6427999999999999E-3</v>
      </c>
      <c r="I59">
        <v>3.4709979999999999E-3</v>
      </c>
      <c r="J59">
        <v>2.7117100000000001</v>
      </c>
      <c r="K59">
        <v>7.1538720000000001E-4</v>
      </c>
      <c r="L59">
        <v>0</v>
      </c>
      <c r="M59">
        <v>0</v>
      </c>
      <c r="N59">
        <v>2.8969100000000001E-2</v>
      </c>
      <c r="R59">
        <v>0.61390866666666666</v>
      </c>
    </row>
    <row r="60" spans="1:18" s="8" customFormat="1" ht="14.45" x14ac:dyDescent="0.3">
      <c r="A60" s="8" t="s">
        <v>219</v>
      </c>
      <c r="C60" s="8">
        <f>C59/$R$59</f>
        <v>3.6724648509061611E-2</v>
      </c>
      <c r="D60" s="8">
        <f t="shared" ref="D60:N60" si="25">D59/$R$59</f>
        <v>4.1275537186313271E-3</v>
      </c>
      <c r="E60" s="8">
        <f t="shared" si="25"/>
        <v>7.1574343849193636E-3</v>
      </c>
      <c r="F60" s="8">
        <f t="shared" si="25"/>
        <v>3.7367626889124657E-2</v>
      </c>
      <c r="G60" s="8">
        <f t="shared" si="25"/>
        <v>2.9643578903702288</v>
      </c>
      <c r="H60" s="8">
        <f t="shared" si="25"/>
        <v>7.5626884780906605E-3</v>
      </c>
      <c r="I60" s="8">
        <f t="shared" si="25"/>
        <v>5.6539322353053598E-3</v>
      </c>
      <c r="J60" s="8">
        <f t="shared" si="25"/>
        <v>4.4171228510647076</v>
      </c>
      <c r="K60" s="8">
        <f t="shared" si="25"/>
        <v>1.1652990727176573E-3</v>
      </c>
      <c r="L60" s="8">
        <f t="shared" si="25"/>
        <v>0</v>
      </c>
      <c r="M60" s="8">
        <f t="shared" si="25"/>
        <v>0</v>
      </c>
      <c r="N60" s="8">
        <f t="shared" si="25"/>
        <v>4.7187963899081628E-2</v>
      </c>
      <c r="P60" s="8">
        <f t="shared" si="1"/>
        <v>7.5284278886218692</v>
      </c>
    </row>
    <row r="61" spans="1:18" ht="14.45" x14ac:dyDescent="0.3">
      <c r="C61">
        <v>2.078636E-2</v>
      </c>
      <c r="D61">
        <v>4.6387870000000001E-3</v>
      </c>
      <c r="E61">
        <v>3.5244780000000002E-3</v>
      </c>
      <c r="F61">
        <v>2.3521730000000001E-2</v>
      </c>
      <c r="G61">
        <v>1.8195159999999999</v>
      </c>
      <c r="H61">
        <v>6.0804800000000001E-3</v>
      </c>
      <c r="I61">
        <v>3.6533659999999999E-3</v>
      </c>
      <c r="J61">
        <v>2.7046070000000002</v>
      </c>
      <c r="K61">
        <v>2.947208E-4</v>
      </c>
      <c r="L61">
        <v>2.6590889999999999E-3</v>
      </c>
      <c r="M61">
        <v>0</v>
      </c>
      <c r="N61">
        <v>2.5738029999999999E-2</v>
      </c>
      <c r="R61">
        <v>0.61397524999999997</v>
      </c>
    </row>
    <row r="62" spans="1:18" s="8" customFormat="1" ht="14.45" x14ac:dyDescent="0.3">
      <c r="A62" s="8" t="s">
        <v>237</v>
      </c>
      <c r="C62" s="8">
        <f>C61/$R$61</f>
        <v>3.3855371205924016E-2</v>
      </c>
      <c r="D62" s="8">
        <f t="shared" ref="D62:N62" si="26">D61/$R$61</f>
        <v>7.5553322385552195E-3</v>
      </c>
      <c r="E62" s="8">
        <f t="shared" si="26"/>
        <v>5.7404235757060242E-3</v>
      </c>
      <c r="F62" s="8">
        <f t="shared" si="26"/>
        <v>3.8310550791746091E-2</v>
      </c>
      <c r="G62" s="8">
        <f t="shared" si="26"/>
        <v>2.9635005645585877</v>
      </c>
      <c r="H62" s="8">
        <f t="shared" si="26"/>
        <v>9.9034610922834436E-3</v>
      </c>
      <c r="I62" s="8">
        <f t="shared" si="26"/>
        <v>5.9503473470632574E-3</v>
      </c>
      <c r="J62" s="8">
        <f t="shared" si="26"/>
        <v>4.4050749602691646</v>
      </c>
      <c r="K62" s="8">
        <f t="shared" si="26"/>
        <v>4.8002065229828077E-4</v>
      </c>
      <c r="L62" s="8">
        <f t="shared" si="26"/>
        <v>4.3309384213777351E-3</v>
      </c>
      <c r="M62" s="8">
        <f t="shared" si="26"/>
        <v>0</v>
      </c>
      <c r="N62" s="8">
        <f t="shared" si="26"/>
        <v>4.1920305419477416E-2</v>
      </c>
      <c r="P62" s="8">
        <f t="shared" si="1"/>
        <v>7.5166222755721837</v>
      </c>
    </row>
    <row r="63" spans="1:18" ht="14.45" x14ac:dyDescent="0.3">
      <c r="C63">
        <v>1.928999E-2</v>
      </c>
      <c r="D63">
        <v>7.52755E-3</v>
      </c>
      <c r="E63">
        <v>4.3426690000000004E-3</v>
      </c>
      <c r="F63">
        <v>2.522663E-2</v>
      </c>
      <c r="G63">
        <v>1.8138209999999999</v>
      </c>
      <c r="H63">
        <v>3.391294E-3</v>
      </c>
      <c r="I63">
        <v>2.0842170000000002E-3</v>
      </c>
      <c r="J63">
        <v>2.6856909999999998</v>
      </c>
      <c r="K63">
        <v>2.5124219999999998E-3</v>
      </c>
      <c r="L63">
        <v>3.4723829999999999E-3</v>
      </c>
      <c r="M63">
        <v>0</v>
      </c>
      <c r="N63">
        <v>3.3221840000000002E-2</v>
      </c>
      <c r="R63">
        <v>0.61201891666666663</v>
      </c>
    </row>
    <row r="64" spans="1:18" s="8" customFormat="1" ht="14.45" x14ac:dyDescent="0.3">
      <c r="A64" s="8" t="s">
        <v>217</v>
      </c>
      <c r="C64" s="8">
        <f>C63/$R$63</f>
        <v>3.15186172758549E-2</v>
      </c>
      <c r="D64" s="8">
        <f t="shared" ref="D64:N64" si="27">D63/$R$63</f>
        <v>1.2299538127021401E-2</v>
      </c>
      <c r="E64" s="8">
        <f t="shared" si="27"/>
        <v>7.0956450556334937E-3</v>
      </c>
      <c r="F64" s="8">
        <f t="shared" si="27"/>
        <v>4.1218709606878984E-2</v>
      </c>
      <c r="G64" s="8">
        <f t="shared" si="27"/>
        <v>2.963668198164354</v>
      </c>
      <c r="H64" s="8">
        <f t="shared" si="27"/>
        <v>5.5411587904349909E-3</v>
      </c>
      <c r="I64" s="8">
        <f t="shared" si="27"/>
        <v>3.4054780714158216E-3</v>
      </c>
      <c r="J64" s="8">
        <f t="shared" si="27"/>
        <v>4.3882483479881547</v>
      </c>
      <c r="K64" s="8">
        <f t="shared" si="27"/>
        <v>4.1051378177717002E-3</v>
      </c>
      <c r="L64" s="8">
        <f t="shared" si="27"/>
        <v>5.6736530611050011E-3</v>
      </c>
      <c r="M64" s="8">
        <f t="shared" si="27"/>
        <v>0</v>
      </c>
      <c r="N64" s="8">
        <f t="shared" si="27"/>
        <v>5.4282374441857538E-2</v>
      </c>
      <c r="P64" s="8">
        <f t="shared" si="1"/>
        <v>7.5170568584004815</v>
      </c>
    </row>
    <row r="66" spans="1:18" ht="14.45" x14ac:dyDescent="0.3">
      <c r="A66" t="s">
        <v>79</v>
      </c>
    </row>
    <row r="67" spans="1:18" ht="14.45" x14ac:dyDescent="0.3">
      <c r="C67">
        <v>1.5906219999999999E-2</v>
      </c>
      <c r="D67">
        <v>4.4166029999999998E-3</v>
      </c>
      <c r="E67">
        <v>3.5634849999999999E-3</v>
      </c>
      <c r="F67">
        <v>3.2817579999999999E-2</v>
      </c>
      <c r="G67">
        <v>1.816403</v>
      </c>
      <c r="H67">
        <v>5.6832560000000002E-3</v>
      </c>
      <c r="I67">
        <v>2.11976E-3</v>
      </c>
      <c r="J67">
        <v>2.708466</v>
      </c>
      <c r="K67">
        <v>2.1163750000000002E-3</v>
      </c>
      <c r="L67">
        <v>3.227204E-4</v>
      </c>
      <c r="M67">
        <v>0</v>
      </c>
      <c r="N67">
        <v>2.0589469999999999E-2</v>
      </c>
      <c r="R67">
        <v>0.61403283333333336</v>
      </c>
    </row>
    <row r="68" spans="1:18" s="8" customFormat="1" ht="14.45" x14ac:dyDescent="0.3">
      <c r="A68" s="8" t="s">
        <v>230</v>
      </c>
      <c r="C68" s="8">
        <f>C67/$R$67</f>
        <v>2.5904510535131531E-2</v>
      </c>
      <c r="D68" s="8">
        <f t="shared" ref="D68:N68" si="28">D67/$R$67</f>
        <v>7.1927798649203609E-3</v>
      </c>
      <c r="E68" s="8">
        <f t="shared" si="28"/>
        <v>5.8034111639524155E-3</v>
      </c>
      <c r="F68" s="8">
        <f t="shared" si="28"/>
        <v>5.3445969365916099E-2</v>
      </c>
      <c r="G68" s="8">
        <f t="shared" si="28"/>
        <v>2.9581528892184648</v>
      </c>
      <c r="H68" s="8">
        <f t="shared" si="28"/>
        <v>9.2556223242133903E-3</v>
      </c>
      <c r="I68" s="8">
        <f t="shared" si="28"/>
        <v>3.4521932459094886E-3</v>
      </c>
      <c r="J68" s="8">
        <f t="shared" si="28"/>
        <v>4.4109465373322871</v>
      </c>
      <c r="K68" s="8">
        <f t="shared" si="28"/>
        <v>3.4466805113841635E-3</v>
      </c>
      <c r="L68" s="8">
        <f t="shared" si="28"/>
        <v>5.2557515246877407E-4</v>
      </c>
      <c r="M68" s="8">
        <f t="shared" si="28"/>
        <v>0</v>
      </c>
      <c r="N68" s="8">
        <f t="shared" si="28"/>
        <v>3.3531545680103421E-2</v>
      </c>
      <c r="P68" s="8">
        <f t="shared" ref="P68:P130" si="29">SUM(C68:N68)</f>
        <v>7.5116577143947518</v>
      </c>
    </row>
    <row r="69" spans="1:18" x14ac:dyDescent="0.25">
      <c r="C69">
        <v>1.6625939999999999E-2</v>
      </c>
      <c r="D69">
        <v>8.4551230000000002E-3</v>
      </c>
      <c r="E69">
        <v>3.1714880000000001E-3</v>
      </c>
      <c r="F69">
        <v>3.1054180000000001E-2</v>
      </c>
      <c r="G69">
        <v>1.8073269999999999</v>
      </c>
      <c r="H69">
        <v>5.9051850000000003E-3</v>
      </c>
      <c r="I69">
        <v>3.0165769999999999E-3</v>
      </c>
      <c r="J69">
        <v>2.686385</v>
      </c>
      <c r="K69">
        <v>0</v>
      </c>
      <c r="L69">
        <v>0</v>
      </c>
      <c r="M69">
        <v>0</v>
      </c>
      <c r="N69">
        <v>2.4556910000000001E-2</v>
      </c>
      <c r="R69">
        <v>0.61034833333333338</v>
      </c>
    </row>
    <row r="70" spans="1:18" s="8" customFormat="1" x14ac:dyDescent="0.25">
      <c r="A70" s="8" t="s">
        <v>219</v>
      </c>
      <c r="C70" s="8">
        <f>C69/$R$69</f>
        <v>2.7240084214205543E-2</v>
      </c>
      <c r="D70" s="8">
        <f t="shared" ref="D70:N70" si="30">D69/$R$69</f>
        <v>1.3852946814523946E-2</v>
      </c>
      <c r="E70" s="8">
        <f t="shared" si="30"/>
        <v>5.1961934305273759E-3</v>
      </c>
      <c r="F70" s="8">
        <f t="shared" si="30"/>
        <v>5.0879437698145048E-2</v>
      </c>
      <c r="G70" s="8">
        <f t="shared" si="30"/>
        <v>2.9611402232058737</v>
      </c>
      <c r="H70" s="8">
        <f t="shared" si="30"/>
        <v>9.6751062917623532E-3</v>
      </c>
      <c r="I70" s="8">
        <f t="shared" si="30"/>
        <v>4.9423859053163623E-3</v>
      </c>
      <c r="J70" s="8">
        <f t="shared" si="30"/>
        <v>4.4013964703215924</v>
      </c>
      <c r="K70" s="8">
        <f t="shared" si="30"/>
        <v>0</v>
      </c>
      <c r="L70" s="8">
        <f t="shared" si="30"/>
        <v>0</v>
      </c>
      <c r="M70" s="8">
        <f t="shared" si="30"/>
        <v>0</v>
      </c>
      <c r="N70" s="8">
        <f t="shared" si="30"/>
        <v>4.0234254210027603E-2</v>
      </c>
      <c r="P70" s="8">
        <f t="shared" si="29"/>
        <v>7.5145571020919748</v>
      </c>
    </row>
    <row r="71" spans="1:18" x14ac:dyDescent="0.25">
      <c r="C71">
        <v>1.8802260000000001E-2</v>
      </c>
      <c r="D71">
        <v>7.8689399999999996E-3</v>
      </c>
      <c r="E71">
        <v>1.6519250000000001E-3</v>
      </c>
      <c r="F71">
        <v>3.3334210000000003E-2</v>
      </c>
      <c r="G71">
        <v>1.8201339999999999</v>
      </c>
      <c r="H71">
        <v>5.374116E-3</v>
      </c>
      <c r="I71">
        <v>0</v>
      </c>
      <c r="J71">
        <v>2.7079230000000001</v>
      </c>
      <c r="K71">
        <v>9.6468729999999998E-4</v>
      </c>
      <c r="L71">
        <v>3.3943120000000002E-4</v>
      </c>
      <c r="M71">
        <v>0</v>
      </c>
      <c r="N71">
        <v>2.686351E-2</v>
      </c>
      <c r="R71">
        <v>0.61543274999999997</v>
      </c>
    </row>
    <row r="72" spans="1:18" s="8" customFormat="1" x14ac:dyDescent="0.25">
      <c r="A72" s="8" t="s">
        <v>222</v>
      </c>
      <c r="C72" s="8">
        <f>C71/$R$71</f>
        <v>3.0551282816847172E-2</v>
      </c>
      <c r="D72" s="8">
        <f t="shared" ref="D72:N72" si="31">D71/$R$71</f>
        <v>1.278602739291986E-2</v>
      </c>
      <c r="E72" s="8">
        <f t="shared" si="31"/>
        <v>2.6841681727207403E-3</v>
      </c>
      <c r="F72" s="8">
        <f t="shared" si="31"/>
        <v>5.416385462099637E-2</v>
      </c>
      <c r="G72" s="8">
        <f t="shared" si="31"/>
        <v>2.9574864191091552</v>
      </c>
      <c r="H72" s="8">
        <f t="shared" si="31"/>
        <v>8.7322554738921525E-3</v>
      </c>
      <c r="I72" s="8">
        <f t="shared" si="31"/>
        <v>0</v>
      </c>
      <c r="J72" s="8">
        <f t="shared" si="31"/>
        <v>4.4000307100978953</v>
      </c>
      <c r="K72" s="8">
        <f t="shared" si="31"/>
        <v>1.5674942550587372E-3</v>
      </c>
      <c r="L72" s="8">
        <f t="shared" si="31"/>
        <v>5.5153255981258721E-4</v>
      </c>
      <c r="M72" s="8">
        <f t="shared" si="31"/>
        <v>0</v>
      </c>
      <c r="N72" s="8">
        <f t="shared" si="31"/>
        <v>4.3649789518026137E-2</v>
      </c>
      <c r="P72" s="8">
        <f t="shared" si="29"/>
        <v>7.512203534017325</v>
      </c>
    </row>
    <row r="74" spans="1:18" x14ac:dyDescent="0.25">
      <c r="A74" t="s">
        <v>80</v>
      </c>
    </row>
    <row r="75" spans="1:18" x14ac:dyDescent="0.25">
      <c r="C75">
        <v>2.0146770000000001E-2</v>
      </c>
      <c r="D75">
        <v>5.2104339999999999E-3</v>
      </c>
      <c r="E75">
        <v>3.2910000000000001E-3</v>
      </c>
      <c r="F75">
        <v>1.230001E-2</v>
      </c>
      <c r="G75">
        <v>1.7833840000000001</v>
      </c>
      <c r="H75">
        <v>1.933595E-3</v>
      </c>
      <c r="I75">
        <v>1.3372309999999999E-3</v>
      </c>
      <c r="J75">
        <v>2.642801</v>
      </c>
      <c r="K75">
        <v>3.6542870000000002E-4</v>
      </c>
      <c r="L75">
        <v>7.974926E-4</v>
      </c>
      <c r="M75">
        <v>0</v>
      </c>
      <c r="N75">
        <v>2.869551E-2</v>
      </c>
      <c r="R75">
        <v>0.59836149999999999</v>
      </c>
    </row>
    <row r="76" spans="1:18" s="8" customFormat="1" x14ac:dyDescent="0.25">
      <c r="A76" s="8" t="s">
        <v>230</v>
      </c>
      <c r="C76" s="8">
        <f>C75/$R$75</f>
        <v>3.3669896876720846E-2</v>
      </c>
      <c r="D76" s="8">
        <f t="shared" ref="D76:N76" si="32">D75/$R$75</f>
        <v>8.7078363163405406E-3</v>
      </c>
      <c r="E76" s="8">
        <f t="shared" si="32"/>
        <v>5.5000196369585945E-3</v>
      </c>
      <c r="F76" s="8">
        <f t="shared" si="32"/>
        <v>2.0556152092004582E-2</v>
      </c>
      <c r="G76" s="8">
        <f t="shared" si="32"/>
        <v>2.9804457673162461</v>
      </c>
      <c r="H76" s="8">
        <f t="shared" si="32"/>
        <v>3.2314829747568988E-3</v>
      </c>
      <c r="I76" s="8">
        <f t="shared" si="32"/>
        <v>2.2348212577179513E-3</v>
      </c>
      <c r="J76" s="8">
        <f t="shared" si="32"/>
        <v>4.4167296859841416</v>
      </c>
      <c r="K76" s="8">
        <f t="shared" si="32"/>
        <v>6.1071559583963876E-4</v>
      </c>
      <c r="L76" s="8">
        <f t="shared" si="32"/>
        <v>1.332793971537273E-3</v>
      </c>
      <c r="M76" s="8">
        <f t="shared" si="32"/>
        <v>0</v>
      </c>
      <c r="N76" s="8">
        <f t="shared" si="32"/>
        <v>4.795681206093641E-2</v>
      </c>
      <c r="P76" s="8">
        <f t="shared" si="29"/>
        <v>7.5209759840832007</v>
      </c>
    </row>
    <row r="77" spans="1:18" x14ac:dyDescent="0.25">
      <c r="C77">
        <v>1.9571270000000002E-2</v>
      </c>
      <c r="D77">
        <v>3.0948440000000001E-2</v>
      </c>
      <c r="E77">
        <v>4.615493E-3</v>
      </c>
      <c r="F77">
        <v>4.8080159999999997E-2</v>
      </c>
      <c r="G77">
        <v>1.757307</v>
      </c>
      <c r="H77">
        <v>1.8443769999999999E-3</v>
      </c>
      <c r="I77">
        <v>9.0111460000000005E-4</v>
      </c>
      <c r="J77">
        <v>2.602204</v>
      </c>
      <c r="K77">
        <v>1.011114E-3</v>
      </c>
      <c r="L77">
        <v>2.2406129999999998E-3</v>
      </c>
      <c r="M77">
        <v>0</v>
      </c>
      <c r="N77">
        <v>3.1929270000000003E-2</v>
      </c>
      <c r="R77">
        <v>0.59825391666666661</v>
      </c>
    </row>
    <row r="78" spans="1:18" s="8" customFormat="1" x14ac:dyDescent="0.25">
      <c r="A78" s="8" t="s">
        <v>219</v>
      </c>
      <c r="C78" s="8">
        <f>C77/$R$77</f>
        <v>3.2713985574965597E-2</v>
      </c>
      <c r="D78" s="8">
        <f t="shared" ref="D78:N78" si="33">D77/$R$77</f>
        <v>5.1731278538780991E-2</v>
      </c>
      <c r="E78" s="8">
        <f t="shared" si="33"/>
        <v>7.7149398799032801E-3</v>
      </c>
      <c r="F78" s="8">
        <f t="shared" si="33"/>
        <v>8.0367480530493807E-2</v>
      </c>
      <c r="G78" s="8">
        <f t="shared" si="33"/>
        <v>2.9373932222480228</v>
      </c>
      <c r="H78" s="8">
        <f t="shared" si="33"/>
        <v>3.0829334311364728E-3</v>
      </c>
      <c r="I78" s="8">
        <f t="shared" si="33"/>
        <v>1.5062410372853113E-3</v>
      </c>
      <c r="J78" s="8">
        <f t="shared" si="33"/>
        <v>4.3496647953412202</v>
      </c>
      <c r="K78" s="8">
        <f t="shared" si="33"/>
        <v>1.6901084503277387E-3</v>
      </c>
      <c r="L78" s="8">
        <f t="shared" si="33"/>
        <v>3.7452542099250777E-3</v>
      </c>
      <c r="M78" s="8">
        <f t="shared" si="33"/>
        <v>0</v>
      </c>
      <c r="N78" s="8">
        <f t="shared" si="33"/>
        <v>5.3370766342663599E-2</v>
      </c>
      <c r="P78" s="8">
        <f t="shared" si="29"/>
        <v>7.5229810055847244</v>
      </c>
    </row>
    <row r="80" spans="1:18" x14ac:dyDescent="0.25">
      <c r="A80" t="s">
        <v>40</v>
      </c>
    </row>
    <row r="81" spans="1:18" x14ac:dyDescent="0.25">
      <c r="C81">
        <v>1.9290120000000001E-2</v>
      </c>
      <c r="D81">
        <v>5.946303E-3</v>
      </c>
      <c r="E81">
        <v>5.6507329999999998E-3</v>
      </c>
      <c r="F81">
        <v>3.5789910000000001E-3</v>
      </c>
      <c r="G81">
        <v>1.9348069999999999</v>
      </c>
      <c r="H81">
        <v>0</v>
      </c>
      <c r="I81">
        <v>1.279341E-3</v>
      </c>
      <c r="J81">
        <v>2.389313</v>
      </c>
      <c r="K81">
        <v>0</v>
      </c>
      <c r="L81">
        <v>4.0083330000000001E-4</v>
      </c>
      <c r="M81">
        <v>0</v>
      </c>
      <c r="N81">
        <v>1.53778E-2</v>
      </c>
      <c r="R81">
        <v>0.60501616666666669</v>
      </c>
    </row>
    <row r="82" spans="1:18" s="8" customFormat="1" x14ac:dyDescent="0.25">
      <c r="A82" s="8" t="s">
        <v>230</v>
      </c>
      <c r="C82" s="8">
        <f>C81/$R$81</f>
        <v>3.188364388059052E-2</v>
      </c>
      <c r="D82" s="8">
        <f t="shared" ref="D82:N82" si="34">D81/$R$81</f>
        <v>9.8283373694972882E-3</v>
      </c>
      <c r="E82" s="8">
        <f t="shared" si="34"/>
        <v>9.3398049693988894E-3</v>
      </c>
      <c r="F82" s="8">
        <f t="shared" si="34"/>
        <v>5.9155295299271613E-3</v>
      </c>
      <c r="G82" s="8">
        <f t="shared" si="34"/>
        <v>3.1979426445078465</v>
      </c>
      <c r="H82" s="8">
        <f t="shared" si="34"/>
        <v>0</v>
      </c>
      <c r="I82" s="8">
        <f t="shared" si="34"/>
        <v>2.1145567184568345E-3</v>
      </c>
      <c r="J82" s="8">
        <f t="shared" si="34"/>
        <v>3.9491721571076472</v>
      </c>
      <c r="K82" s="8">
        <f t="shared" si="34"/>
        <v>0</v>
      </c>
      <c r="L82" s="8">
        <f t="shared" si="34"/>
        <v>6.6251667655161826E-4</v>
      </c>
      <c r="M82" s="8">
        <f t="shared" si="34"/>
        <v>0</v>
      </c>
      <c r="N82" s="8">
        <f t="shared" si="34"/>
        <v>2.5417172048019653E-2</v>
      </c>
      <c r="P82" s="8">
        <f t="shared" si="29"/>
        <v>7.2322763628079354</v>
      </c>
    </row>
    <row r="83" spans="1:18" x14ac:dyDescent="0.25">
      <c r="C83">
        <v>3.4302729999999997E-2</v>
      </c>
      <c r="D83">
        <v>7.6690539999999998E-3</v>
      </c>
      <c r="E83">
        <v>6.7842800000000002E-3</v>
      </c>
      <c r="F83">
        <v>1.449082E-2</v>
      </c>
      <c r="G83">
        <v>2.0174099999999999</v>
      </c>
      <c r="H83">
        <v>3.3280319999999999E-3</v>
      </c>
      <c r="I83">
        <v>8.1000899999999999E-4</v>
      </c>
      <c r="J83">
        <v>2.162703</v>
      </c>
      <c r="K83">
        <v>5.4854610000000005E-4</v>
      </c>
      <c r="L83">
        <v>1.2215819999999999E-3</v>
      </c>
      <c r="M83">
        <v>0</v>
      </c>
      <c r="N83">
        <v>1.2723369999999999E-2</v>
      </c>
      <c r="R83">
        <v>0.6077710833333333</v>
      </c>
    </row>
    <row r="84" spans="1:18" s="8" customFormat="1" x14ac:dyDescent="0.25">
      <c r="A84" s="8" t="s">
        <v>219</v>
      </c>
      <c r="C84" s="8">
        <f>C83/$R$83</f>
        <v>5.6440213989559937E-2</v>
      </c>
      <c r="D84" s="8">
        <f t="shared" ref="D84:N84" si="35">D83/$R$83</f>
        <v>1.2618326554693771E-2</v>
      </c>
      <c r="E84" s="8">
        <f t="shared" si="35"/>
        <v>1.1162558051941981E-2</v>
      </c>
      <c r="F84" s="8">
        <f t="shared" si="35"/>
        <v>2.3842562434074344E-2</v>
      </c>
      <c r="G84" s="8">
        <f t="shared" si="35"/>
        <v>3.3193583165152778</v>
      </c>
      <c r="H84" s="8">
        <f t="shared" si="35"/>
        <v>5.4757985222780563E-3</v>
      </c>
      <c r="I84" s="8">
        <f t="shared" si="35"/>
        <v>1.3327534366352025E-3</v>
      </c>
      <c r="J84" s="8">
        <f t="shared" si="35"/>
        <v>3.5584170739723415</v>
      </c>
      <c r="K84" s="8">
        <f t="shared" si="35"/>
        <v>9.025537986958633E-4</v>
      </c>
      <c r="L84" s="8">
        <f t="shared" si="35"/>
        <v>2.0099376780155576E-3</v>
      </c>
      <c r="M84" s="8">
        <f t="shared" si="35"/>
        <v>0</v>
      </c>
      <c r="N84" s="8">
        <f t="shared" si="35"/>
        <v>2.0934477386154025E-2</v>
      </c>
      <c r="P84" s="8">
        <f t="shared" si="29"/>
        <v>7.0124945723396683</v>
      </c>
    </row>
    <row r="85" spans="1:18" x14ac:dyDescent="0.25">
      <c r="C85">
        <v>3.0956379999999999E-2</v>
      </c>
      <c r="D85">
        <v>5.6237559999999997E-3</v>
      </c>
      <c r="E85">
        <v>3.8193329999999998E-3</v>
      </c>
      <c r="F85">
        <v>1.1852680000000001E-2</v>
      </c>
      <c r="G85">
        <v>1.937462</v>
      </c>
      <c r="H85">
        <v>0</v>
      </c>
      <c r="I85">
        <v>0</v>
      </c>
      <c r="J85">
        <v>2.1728459999999998</v>
      </c>
      <c r="K85">
        <v>0</v>
      </c>
      <c r="L85">
        <v>9.1230040000000003E-4</v>
      </c>
      <c r="M85">
        <v>0</v>
      </c>
      <c r="N85">
        <v>1.8452340000000001E-2</v>
      </c>
      <c r="R85">
        <v>0.59025625000000004</v>
      </c>
    </row>
    <row r="86" spans="1:18" s="8" customFormat="1" x14ac:dyDescent="0.25">
      <c r="A86" s="8" t="s">
        <v>222</v>
      </c>
      <c r="C86" s="8">
        <f>C85/$R$85</f>
        <v>5.2445662371215888E-2</v>
      </c>
      <c r="D86" s="8">
        <f t="shared" ref="D86:N86" si="36">D85/$R$85</f>
        <v>9.5276517614171809E-3</v>
      </c>
      <c r="E86" s="8">
        <f t="shared" si="36"/>
        <v>6.4706354231742567E-3</v>
      </c>
      <c r="F86" s="8">
        <f t="shared" si="36"/>
        <v>2.0080566703020934E-2</v>
      </c>
      <c r="G86" s="8">
        <f t="shared" si="36"/>
        <v>3.2824082760665387</v>
      </c>
      <c r="H86" s="8">
        <f t="shared" si="36"/>
        <v>0</v>
      </c>
      <c r="I86" s="8">
        <f t="shared" si="36"/>
        <v>0</v>
      </c>
      <c r="J86" s="8">
        <f t="shared" si="36"/>
        <v>3.6811910081426493</v>
      </c>
      <c r="K86" s="8">
        <f t="shared" si="36"/>
        <v>0</v>
      </c>
      <c r="L86" s="8">
        <f t="shared" si="36"/>
        <v>1.5456005760210079E-3</v>
      </c>
      <c r="M86" s="8">
        <f t="shared" si="36"/>
        <v>0</v>
      </c>
      <c r="N86" s="8">
        <f t="shared" si="36"/>
        <v>3.1261574951557056E-2</v>
      </c>
      <c r="P86" s="8">
        <f t="shared" si="29"/>
        <v>7.0849309759955945</v>
      </c>
    </row>
    <row r="87" spans="1:18" x14ac:dyDescent="0.25">
      <c r="C87">
        <v>2.3933179999999998E-2</v>
      </c>
      <c r="D87">
        <v>3.2809169999999999E-2</v>
      </c>
      <c r="E87">
        <v>8.5942369999999994E-3</v>
      </c>
      <c r="F87">
        <v>5.4385080000000002E-2</v>
      </c>
      <c r="G87">
        <v>1.8033330000000001</v>
      </c>
      <c r="H87">
        <v>3.753513E-3</v>
      </c>
      <c r="I87">
        <v>0</v>
      </c>
      <c r="J87">
        <v>2.5847349999999998</v>
      </c>
      <c r="K87">
        <v>0</v>
      </c>
      <c r="L87">
        <v>1.001732E-3</v>
      </c>
      <c r="M87">
        <v>6.1119980000000004E-4</v>
      </c>
      <c r="N87">
        <v>2.11206E-2</v>
      </c>
      <c r="R87">
        <v>0.60766416666666667</v>
      </c>
    </row>
    <row r="88" spans="1:18" s="8" customFormat="1" x14ac:dyDescent="0.25">
      <c r="A88" s="8" t="s">
        <v>217</v>
      </c>
      <c r="C88" s="8">
        <f>C87/$R$87</f>
        <v>3.9385537790199356E-2</v>
      </c>
      <c r="D88" s="8">
        <f t="shared" ref="D88:N88" si="37">D87/$R$87</f>
        <v>5.3992273692842943E-2</v>
      </c>
      <c r="E88" s="8">
        <f t="shared" si="37"/>
        <v>1.4143070253991719E-2</v>
      </c>
      <c r="F88" s="8">
        <f t="shared" si="37"/>
        <v>8.9498579944788589E-2</v>
      </c>
      <c r="G88" s="8">
        <f t="shared" si="37"/>
        <v>2.9676474258670842</v>
      </c>
      <c r="H88" s="8">
        <f t="shared" si="37"/>
        <v>6.1769530044692997E-3</v>
      </c>
      <c r="I88" s="8">
        <f t="shared" si="37"/>
        <v>0</v>
      </c>
      <c r="J88" s="8">
        <f t="shared" si="37"/>
        <v>4.2535583662576775</v>
      </c>
      <c r="K88" s="8">
        <f t="shared" si="37"/>
        <v>0</v>
      </c>
      <c r="L88" s="8">
        <f t="shared" si="37"/>
        <v>1.6484960854199894E-3</v>
      </c>
      <c r="M88" s="8">
        <f t="shared" si="37"/>
        <v>1.0058184002402644E-3</v>
      </c>
      <c r="N88" s="8">
        <f t="shared" si="37"/>
        <v>3.4757027250523521E-2</v>
      </c>
      <c r="P88" s="8">
        <f t="shared" si="29"/>
        <v>7.4618135485472381</v>
      </c>
    </row>
    <row r="89" spans="1:18" x14ac:dyDescent="0.25">
      <c r="C89">
        <v>6.1339119999999997E-2</v>
      </c>
      <c r="D89">
        <v>1.1553030000000001E-2</v>
      </c>
      <c r="E89">
        <v>0.17268069999999999</v>
      </c>
      <c r="F89">
        <v>0.29148160000000001</v>
      </c>
      <c r="G89">
        <v>1.733176</v>
      </c>
      <c r="H89">
        <v>0</v>
      </c>
      <c r="I89">
        <v>1.928188E-3</v>
      </c>
      <c r="J89">
        <v>2.020956</v>
      </c>
      <c r="K89">
        <v>2.1179789999999999E-3</v>
      </c>
      <c r="L89">
        <v>9.2466089999999998E-5</v>
      </c>
      <c r="M89">
        <v>0</v>
      </c>
      <c r="N89">
        <v>6.5464549999999996E-2</v>
      </c>
      <c r="R89">
        <v>0.60886408333333331</v>
      </c>
    </row>
    <row r="90" spans="1:18" s="8" customFormat="1" x14ac:dyDescent="0.25">
      <c r="A90" s="8" t="s">
        <v>223</v>
      </c>
      <c r="C90" s="8">
        <f>C89/$R$89</f>
        <v>0.10074353485294817</v>
      </c>
      <c r="D90" s="8">
        <f t="shared" ref="D90:N90" si="38">D89/$R$89</f>
        <v>1.8974727391950778E-2</v>
      </c>
      <c r="E90" s="8">
        <f t="shared" si="38"/>
        <v>0.28361124383397551</v>
      </c>
      <c r="F90" s="8">
        <f t="shared" si="38"/>
        <v>0.47873015994675333</v>
      </c>
      <c r="G90" s="8">
        <f t="shared" si="38"/>
        <v>2.8465729009854281</v>
      </c>
      <c r="H90" s="8">
        <f t="shared" si="38"/>
        <v>0</v>
      </c>
      <c r="I90" s="8">
        <f t="shared" si="38"/>
        <v>3.166861131705776E-3</v>
      </c>
      <c r="J90" s="8">
        <f t="shared" si="38"/>
        <v>3.3192235431854047</v>
      </c>
      <c r="K90" s="8">
        <f t="shared" si="38"/>
        <v>3.4785743780529014E-3</v>
      </c>
      <c r="L90" s="8">
        <f t="shared" si="38"/>
        <v>1.5186655368761145E-4</v>
      </c>
      <c r="M90" s="8">
        <f t="shared" si="38"/>
        <v>0</v>
      </c>
      <c r="N90" s="8">
        <f t="shared" si="38"/>
        <v>0.10751915212604236</v>
      </c>
      <c r="P90" s="8">
        <f t="shared" si="29"/>
        <v>7.1621725643859486</v>
      </c>
    </row>
    <row r="91" spans="1:18" x14ac:dyDescent="0.25">
      <c r="C91">
        <v>4.2397440000000002E-2</v>
      </c>
      <c r="D91">
        <v>1.406255E-2</v>
      </c>
      <c r="E91">
        <v>5.1128720000000001E-3</v>
      </c>
      <c r="F91">
        <v>1.3442040000000001E-2</v>
      </c>
      <c r="G91">
        <v>2.0110320000000002</v>
      </c>
      <c r="H91">
        <v>2.2634880000000001E-3</v>
      </c>
      <c r="I91">
        <v>1.5557609999999999E-3</v>
      </c>
      <c r="J91">
        <v>2.0900620000000001</v>
      </c>
      <c r="K91">
        <v>5.0031480000000002E-4</v>
      </c>
      <c r="L91">
        <v>2.2548189999999999E-3</v>
      </c>
      <c r="M91">
        <v>0</v>
      </c>
      <c r="N91">
        <v>1.6740890000000001E-2</v>
      </c>
      <c r="R91">
        <v>0.60117008333333333</v>
      </c>
    </row>
    <row r="92" spans="1:18" s="8" customFormat="1" x14ac:dyDescent="0.25">
      <c r="A92" s="8" t="s">
        <v>224</v>
      </c>
      <c r="C92" s="8">
        <f>C91/$R$91</f>
        <v>7.0524866714785792E-2</v>
      </c>
      <c r="D92" s="8">
        <f t="shared" ref="D92:N92" si="39">D91/$R$91</f>
        <v>2.3391965751234294E-2</v>
      </c>
      <c r="E92" s="8">
        <f t="shared" si="39"/>
        <v>8.5048676601643929E-3</v>
      </c>
      <c r="F92" s="8">
        <f t="shared" si="39"/>
        <v>2.2359795293650259E-2</v>
      </c>
      <c r="G92" s="8">
        <f t="shared" si="39"/>
        <v>3.3451964024046998</v>
      </c>
      <c r="H92" s="8">
        <f t="shared" si="39"/>
        <v>3.7651374590191547E-3</v>
      </c>
      <c r="I92" s="8">
        <f t="shared" si="39"/>
        <v>2.5878882584670642E-3</v>
      </c>
      <c r="J92" s="8">
        <f t="shared" si="39"/>
        <v>3.4766567032263889</v>
      </c>
      <c r="K92" s="8">
        <f t="shared" si="39"/>
        <v>8.3223502611088577E-4</v>
      </c>
      <c r="L92" s="8">
        <f t="shared" si="39"/>
        <v>3.7507172471018669E-3</v>
      </c>
      <c r="M92" s="8">
        <f t="shared" si="39"/>
        <v>0</v>
      </c>
      <c r="N92" s="8">
        <f t="shared" si="39"/>
        <v>2.7847177469604072E-2</v>
      </c>
      <c r="P92" s="8">
        <f t="shared" si="29"/>
        <v>6.9854177565112261</v>
      </c>
    </row>
    <row r="93" spans="1:18" x14ac:dyDescent="0.25">
      <c r="C93">
        <v>2.780968E-2</v>
      </c>
      <c r="D93">
        <v>1.9810460000000001</v>
      </c>
      <c r="E93">
        <v>3.691113E-2</v>
      </c>
      <c r="F93">
        <v>2.525617</v>
      </c>
      <c r="G93">
        <v>0</v>
      </c>
      <c r="H93">
        <v>0</v>
      </c>
      <c r="I93">
        <v>0</v>
      </c>
      <c r="J93">
        <v>0.25947009999999998</v>
      </c>
      <c r="K93">
        <v>4.2237630000000002E-3</v>
      </c>
      <c r="L93">
        <v>1.2856609999999999E-2</v>
      </c>
      <c r="M93">
        <v>1.8524079999999998E-2</v>
      </c>
      <c r="N93">
        <v>0.63217440000000003</v>
      </c>
      <c r="R93">
        <v>0.66956274999999998</v>
      </c>
    </row>
    <row r="94" spans="1:18" s="8" customFormat="1" x14ac:dyDescent="0.25">
      <c r="A94" s="8" t="s">
        <v>238</v>
      </c>
      <c r="C94" s="8">
        <f>C93/$R$93</f>
        <v>4.1534090718158979E-2</v>
      </c>
      <c r="D94" s="8">
        <f t="shared" ref="D94:N94" si="40">D93/$R$93</f>
        <v>2.9587159679955315</v>
      </c>
      <c r="E94" s="8">
        <f t="shared" si="40"/>
        <v>5.5127215485031092E-2</v>
      </c>
      <c r="F94" s="8">
        <f t="shared" si="40"/>
        <v>3.7720392898201105</v>
      </c>
      <c r="G94" s="8">
        <f t="shared" si="40"/>
        <v>0</v>
      </c>
      <c r="H94" s="8">
        <f t="shared" si="40"/>
        <v>0</v>
      </c>
      <c r="I94" s="8">
        <f t="shared" si="40"/>
        <v>0</v>
      </c>
      <c r="J94" s="8">
        <f t="shared" si="40"/>
        <v>0.38752170726343421</v>
      </c>
      <c r="K94" s="8">
        <f t="shared" si="40"/>
        <v>6.3082407138091243E-3</v>
      </c>
      <c r="L94" s="8">
        <f t="shared" si="40"/>
        <v>1.9201501278259581E-2</v>
      </c>
      <c r="M94" s="8">
        <f t="shared" si="40"/>
        <v>2.7665935717003372E-2</v>
      </c>
      <c r="N94" s="8">
        <f t="shared" si="40"/>
        <v>0.94416005071966747</v>
      </c>
      <c r="P94" s="8">
        <f t="shared" si="29"/>
        <v>8.212273999711007</v>
      </c>
    </row>
    <row r="96" spans="1:18" x14ac:dyDescent="0.25">
      <c r="A96" t="s">
        <v>82</v>
      </c>
    </row>
    <row r="97" spans="1:18" x14ac:dyDescent="0.25">
      <c r="C97">
        <v>1.584406E-2</v>
      </c>
      <c r="D97">
        <v>1.7605760000000002E-2</v>
      </c>
      <c r="E97">
        <v>6.9168049999999998E-3</v>
      </c>
      <c r="F97">
        <v>3.29751E-2</v>
      </c>
      <c r="G97">
        <v>2.0100989999999999</v>
      </c>
      <c r="H97">
        <v>4.720475E-3</v>
      </c>
      <c r="I97">
        <v>2.3177689999999999E-3</v>
      </c>
      <c r="J97">
        <v>2.2402470000000001</v>
      </c>
      <c r="K97">
        <v>0</v>
      </c>
      <c r="L97">
        <v>1.0225010000000001E-3</v>
      </c>
      <c r="M97">
        <v>0</v>
      </c>
      <c r="N97">
        <v>1.45284E-2</v>
      </c>
      <c r="R97">
        <v>0.61628483333333339</v>
      </c>
    </row>
    <row r="98" spans="1:18" s="8" customFormat="1" x14ac:dyDescent="0.25">
      <c r="A98" s="8" t="s">
        <v>230</v>
      </c>
      <c r="C98" s="8">
        <f>C97/$R$97</f>
        <v>2.5708988998323013E-2</v>
      </c>
      <c r="D98" s="8">
        <f t="shared" ref="D98:N98" si="41">D97/$R$97</f>
        <v>2.856756981146975E-2</v>
      </c>
      <c r="E98" s="8">
        <f t="shared" si="41"/>
        <v>1.1223389942258841E-2</v>
      </c>
      <c r="F98" s="8">
        <f t="shared" si="41"/>
        <v>5.3506265636371057E-2</v>
      </c>
      <c r="G98" s="8">
        <f t="shared" si="41"/>
        <v>3.2616395719619899</v>
      </c>
      <c r="H98" s="8">
        <f t="shared" si="41"/>
        <v>7.6595670454327252E-3</v>
      </c>
      <c r="I98" s="8">
        <f t="shared" si="41"/>
        <v>3.7608730162378918E-3</v>
      </c>
      <c r="J98" s="8">
        <f t="shared" si="41"/>
        <v>3.6350837775498288</v>
      </c>
      <c r="K98" s="8">
        <f t="shared" si="41"/>
        <v>0</v>
      </c>
      <c r="L98" s="8">
        <f t="shared" si="41"/>
        <v>1.659137049454135E-3</v>
      </c>
      <c r="M98" s="8">
        <f t="shared" si="41"/>
        <v>0</v>
      </c>
      <c r="N98" s="8">
        <f t="shared" si="41"/>
        <v>2.357416443533009E-2</v>
      </c>
      <c r="P98" s="8">
        <f t="shared" si="29"/>
        <v>7.0523833054466971</v>
      </c>
    </row>
    <row r="99" spans="1:18" x14ac:dyDescent="0.25">
      <c r="C99">
        <v>1.9148310000000002E-2</v>
      </c>
      <c r="D99">
        <v>1.021587E-2</v>
      </c>
      <c r="E99">
        <v>7.8112520000000003E-3</v>
      </c>
      <c r="F99">
        <v>2.3871050000000001E-2</v>
      </c>
      <c r="G99">
        <v>2.049185</v>
      </c>
      <c r="H99">
        <v>2.1047120000000001E-4</v>
      </c>
      <c r="I99">
        <v>3.3062019999999998E-3</v>
      </c>
      <c r="J99">
        <v>2.2025130000000002</v>
      </c>
      <c r="K99">
        <v>0</v>
      </c>
      <c r="L99">
        <v>4.952229E-4</v>
      </c>
      <c r="M99">
        <v>0</v>
      </c>
      <c r="N99">
        <v>1.6040249999999999E-2</v>
      </c>
      <c r="R99">
        <v>0.61851808333333336</v>
      </c>
    </row>
    <row r="100" spans="1:18" s="8" customFormat="1" x14ac:dyDescent="0.25">
      <c r="A100" s="8" t="s">
        <v>219</v>
      </c>
      <c r="C100" s="8">
        <f>C99/$R$99</f>
        <v>3.0958367291066807E-2</v>
      </c>
      <c r="D100" s="8">
        <f t="shared" ref="D100:N100" si="42">D99/$R$99</f>
        <v>1.6516687668926951E-2</v>
      </c>
      <c r="E100" s="8">
        <f t="shared" si="42"/>
        <v>1.2628979185060205E-2</v>
      </c>
      <c r="F100" s="8">
        <f t="shared" si="42"/>
        <v>3.8593940328071785E-2</v>
      </c>
      <c r="G100" s="8">
        <f t="shared" si="42"/>
        <v>3.3130559238567128</v>
      </c>
      <c r="H100" s="8">
        <f t="shared" si="42"/>
        <v>3.4028301786379999E-4</v>
      </c>
      <c r="I100" s="8">
        <f t="shared" si="42"/>
        <v>5.3453602879031965E-3</v>
      </c>
      <c r="J100" s="8">
        <f t="shared" si="42"/>
        <v>3.5609516671366523</v>
      </c>
      <c r="K100" s="8">
        <f t="shared" si="42"/>
        <v>0</v>
      </c>
      <c r="L100" s="8">
        <f t="shared" si="42"/>
        <v>8.0066034178197698E-4</v>
      </c>
      <c r="M100" s="8">
        <f t="shared" si="42"/>
        <v>0</v>
      </c>
      <c r="N100" s="8">
        <f t="shared" si="42"/>
        <v>2.5933356569876626E-2</v>
      </c>
      <c r="P100" s="8">
        <f t="shared" si="29"/>
        <v>7.0051252256839174</v>
      </c>
    </row>
    <row r="101" spans="1:18" x14ac:dyDescent="0.25">
      <c r="C101">
        <v>2.053669E-2</v>
      </c>
      <c r="D101">
        <v>1.2466929999999999E-2</v>
      </c>
      <c r="E101">
        <v>7.2740010000000004E-3</v>
      </c>
      <c r="F101">
        <v>3.7728249999999998E-2</v>
      </c>
      <c r="G101">
        <v>1.9679469999999999</v>
      </c>
      <c r="H101">
        <v>2.5758299999999999E-3</v>
      </c>
      <c r="I101">
        <v>8.7027299999999997E-4</v>
      </c>
      <c r="J101">
        <v>2.2197680000000002</v>
      </c>
      <c r="K101">
        <v>0</v>
      </c>
      <c r="L101">
        <v>0</v>
      </c>
      <c r="M101">
        <v>0</v>
      </c>
      <c r="N101">
        <v>1.7692920000000001E-2</v>
      </c>
      <c r="R101">
        <v>0.60599016666666661</v>
      </c>
    </row>
    <row r="102" spans="1:18" s="8" customFormat="1" x14ac:dyDescent="0.25">
      <c r="A102" s="8" t="s">
        <v>222</v>
      </c>
      <c r="C102" s="8">
        <f>C101/$R$101</f>
        <v>3.3889477304499718E-2</v>
      </c>
      <c r="D102" s="8">
        <f t="shared" ref="D102:N102" si="43">D101/$R$101</f>
        <v>2.0572825576652649E-2</v>
      </c>
      <c r="E102" s="8">
        <f t="shared" si="43"/>
        <v>1.2003496756410516E-2</v>
      </c>
      <c r="F102" s="8">
        <f t="shared" si="43"/>
        <v>6.2258848534670945E-2</v>
      </c>
      <c r="G102" s="8">
        <f t="shared" si="43"/>
        <v>3.2474899895240328</v>
      </c>
      <c r="H102" s="8">
        <f t="shared" si="43"/>
        <v>4.2506135275572404E-3</v>
      </c>
      <c r="I102" s="8">
        <f t="shared" si="43"/>
        <v>1.4361173627404846E-3</v>
      </c>
      <c r="J102" s="8">
        <f t="shared" si="43"/>
        <v>3.6630429371653728</v>
      </c>
      <c r="K102" s="8">
        <f t="shared" si="43"/>
        <v>0</v>
      </c>
      <c r="L102" s="8">
        <f t="shared" si="43"/>
        <v>0</v>
      </c>
      <c r="M102" s="8">
        <f t="shared" si="43"/>
        <v>0</v>
      </c>
      <c r="N102" s="8">
        <f t="shared" si="43"/>
        <v>2.9196711387781051E-2</v>
      </c>
      <c r="P102" s="8">
        <f t="shared" si="29"/>
        <v>7.0741410171397181</v>
      </c>
    </row>
    <row r="103" spans="1:18" x14ac:dyDescent="0.25">
      <c r="C103">
        <v>3.4174789999999997E-2</v>
      </c>
      <c r="D103">
        <v>5.7093020000000003E-3</v>
      </c>
      <c r="E103">
        <v>1.033499E-2</v>
      </c>
      <c r="F103">
        <v>2.85691E-2</v>
      </c>
      <c r="G103">
        <v>2.013236</v>
      </c>
      <c r="H103">
        <v>1.1718880000000001E-3</v>
      </c>
      <c r="I103">
        <v>1.110511E-3</v>
      </c>
      <c r="J103">
        <v>2.1500159999999999</v>
      </c>
      <c r="K103">
        <v>1.213144E-3</v>
      </c>
      <c r="L103">
        <v>7.6111190000000002E-6</v>
      </c>
      <c r="M103">
        <v>0</v>
      </c>
      <c r="N103">
        <v>2.7038469999999998E-2</v>
      </c>
      <c r="R103">
        <v>0.60905525000000005</v>
      </c>
    </row>
    <row r="104" spans="1:18" s="8" customFormat="1" x14ac:dyDescent="0.25">
      <c r="A104" s="8" t="s">
        <v>217</v>
      </c>
      <c r="C104" s="8">
        <f>C103/$R$103</f>
        <v>5.6111149193771817E-2</v>
      </c>
      <c r="D104" s="8">
        <f t="shared" ref="D104:N104" si="44">D103/$R$103</f>
        <v>9.3740296959922767E-3</v>
      </c>
      <c r="E104" s="8">
        <f t="shared" si="44"/>
        <v>1.6968887469568646E-2</v>
      </c>
      <c r="F104" s="8">
        <f t="shared" si="44"/>
        <v>4.6907238711102153E-2</v>
      </c>
      <c r="G104" s="8">
        <f t="shared" si="44"/>
        <v>3.3055063559504658</v>
      </c>
      <c r="H104" s="8">
        <f t="shared" si="44"/>
        <v>1.9241078703450959E-3</v>
      </c>
      <c r="I104" s="8">
        <f t="shared" si="44"/>
        <v>1.8233337615922364E-3</v>
      </c>
      <c r="J104" s="8">
        <f t="shared" si="44"/>
        <v>3.5300836828842699</v>
      </c>
      <c r="K104" s="8">
        <f t="shared" si="44"/>
        <v>1.9918455673766868E-3</v>
      </c>
      <c r="L104" s="8">
        <f t="shared" si="44"/>
        <v>1.2496598625494156E-5</v>
      </c>
      <c r="M104" s="8">
        <f t="shared" si="44"/>
        <v>0</v>
      </c>
      <c r="N104" s="8">
        <f t="shared" si="44"/>
        <v>4.4394116954085849E-2</v>
      </c>
      <c r="P104" s="8">
        <f t="shared" si="29"/>
        <v>7.0150972446571949</v>
      </c>
    </row>
    <row r="106" spans="1:18" x14ac:dyDescent="0.25">
      <c r="A106" t="s">
        <v>83</v>
      </c>
    </row>
    <row r="107" spans="1:18" x14ac:dyDescent="0.25">
      <c r="C107">
        <v>2.7678270000000001E-2</v>
      </c>
      <c r="D107">
        <v>3.9147499999999998E-3</v>
      </c>
      <c r="E107">
        <v>1.03905E-2</v>
      </c>
      <c r="F107">
        <v>2.946584E-2</v>
      </c>
      <c r="G107">
        <v>1.9135070000000001</v>
      </c>
      <c r="H107">
        <v>3.6111670000000002E-3</v>
      </c>
      <c r="I107">
        <v>0</v>
      </c>
      <c r="J107">
        <v>2.3257059999999998</v>
      </c>
      <c r="K107">
        <v>0</v>
      </c>
      <c r="L107">
        <v>0</v>
      </c>
      <c r="M107">
        <v>0</v>
      </c>
      <c r="N107">
        <v>2.0778850000000001E-2</v>
      </c>
      <c r="R107">
        <v>0.60236199999999995</v>
      </c>
    </row>
    <row r="108" spans="1:18" s="8" customFormat="1" x14ac:dyDescent="0.25">
      <c r="A108" s="8" t="s">
        <v>221</v>
      </c>
      <c r="C108" s="8">
        <f>C107/$R$107</f>
        <v>4.5949561891354372E-2</v>
      </c>
      <c r="D108" s="8">
        <f t="shared" ref="D108:N108" si="45">D107/$R$107</f>
        <v>6.4989989408362411E-3</v>
      </c>
      <c r="E108" s="8">
        <f t="shared" si="45"/>
        <v>1.7249594097901264E-2</v>
      </c>
      <c r="F108" s="8">
        <f t="shared" si="45"/>
        <v>4.8917162769231796E-2</v>
      </c>
      <c r="G108" s="8">
        <f t="shared" si="45"/>
        <v>3.1766728312874988</v>
      </c>
      <c r="H108" s="8">
        <f t="shared" si="45"/>
        <v>5.9950113054940395E-3</v>
      </c>
      <c r="I108" s="8">
        <f t="shared" si="45"/>
        <v>0</v>
      </c>
      <c r="J108" s="8">
        <f t="shared" si="45"/>
        <v>3.8609772860837834</v>
      </c>
      <c r="K108" s="8">
        <f t="shared" si="45"/>
        <v>0</v>
      </c>
      <c r="L108" s="8">
        <f t="shared" si="45"/>
        <v>0</v>
      </c>
      <c r="M108" s="8">
        <f t="shared" si="45"/>
        <v>0</v>
      </c>
      <c r="N108" s="8">
        <f t="shared" si="45"/>
        <v>3.4495618913543691E-2</v>
      </c>
      <c r="P108" s="8">
        <f t="shared" si="29"/>
        <v>7.1967560652896445</v>
      </c>
    </row>
    <row r="110" spans="1:18" x14ac:dyDescent="0.25">
      <c r="A110" t="s">
        <v>84</v>
      </c>
    </row>
    <row r="111" spans="1:18" x14ac:dyDescent="0.25">
      <c r="C111">
        <v>2.3164170000000001E-2</v>
      </c>
      <c r="D111">
        <v>9.6701519999999996E-3</v>
      </c>
      <c r="E111">
        <v>4.5192410000000002E-3</v>
      </c>
      <c r="F111">
        <v>1.3436160000000001E-2</v>
      </c>
      <c r="G111">
        <v>2.0325690000000001</v>
      </c>
      <c r="H111">
        <v>1.411409E-3</v>
      </c>
      <c r="I111">
        <v>4.5588269999999998E-4</v>
      </c>
      <c r="J111">
        <v>2.1157159999999999</v>
      </c>
      <c r="K111">
        <v>1.3363089999999999E-4</v>
      </c>
      <c r="L111">
        <v>2.4566940000000002E-3</v>
      </c>
      <c r="M111">
        <v>0</v>
      </c>
      <c r="N111">
        <v>2.863659E-2</v>
      </c>
      <c r="R111">
        <v>0.60717841666666661</v>
      </c>
    </row>
    <row r="112" spans="1:18" s="8" customFormat="1" x14ac:dyDescent="0.25">
      <c r="A112" s="8" t="s">
        <v>230</v>
      </c>
      <c r="C112" s="8">
        <f>C111/$R$111</f>
        <v>3.8150516164866977E-2</v>
      </c>
      <c r="D112" s="8">
        <f t="shared" ref="D112:N112" si="46">D111/$R$111</f>
        <v>1.5926376390465131E-2</v>
      </c>
      <c r="E112" s="8">
        <f t="shared" si="46"/>
        <v>7.4430198372499251E-3</v>
      </c>
      <c r="F112" s="8">
        <f t="shared" si="46"/>
        <v>2.2128849825991566E-2</v>
      </c>
      <c r="G112" s="8">
        <f t="shared" si="46"/>
        <v>3.3475646436158732</v>
      </c>
      <c r="H112" s="8">
        <f t="shared" si="46"/>
        <v>2.324537502087868E-3</v>
      </c>
      <c r="I112" s="8">
        <f t="shared" si="46"/>
        <v>7.5082164893597314E-4</v>
      </c>
      <c r="J112" s="8">
        <f t="shared" si="46"/>
        <v>3.4845046232292241</v>
      </c>
      <c r="K112" s="8">
        <f t="shared" si="46"/>
        <v>2.2008506286112222E-4</v>
      </c>
      <c r="L112" s="8">
        <f t="shared" si="46"/>
        <v>4.0460825559099122E-3</v>
      </c>
      <c r="M112" s="8">
        <f t="shared" si="46"/>
        <v>0</v>
      </c>
      <c r="N112" s="8">
        <f t="shared" si="46"/>
        <v>4.7163385940513648E-2</v>
      </c>
      <c r="P112" s="8">
        <f t="shared" si="29"/>
        <v>6.9702229417739803</v>
      </c>
    </row>
    <row r="113" spans="1:18" x14ac:dyDescent="0.25">
      <c r="C113">
        <v>3.4127440000000002E-2</v>
      </c>
      <c r="D113">
        <v>8.2969250000000001E-3</v>
      </c>
      <c r="E113">
        <v>1.101736E-2</v>
      </c>
      <c r="F113">
        <v>1.085654E-2</v>
      </c>
      <c r="G113">
        <v>2.0017</v>
      </c>
      <c r="H113">
        <v>5.7541989999999998E-3</v>
      </c>
      <c r="I113">
        <v>5.3673440000000004E-7</v>
      </c>
      <c r="J113">
        <v>2.1667540000000001</v>
      </c>
      <c r="K113">
        <v>0</v>
      </c>
      <c r="L113">
        <v>1.896677E-3</v>
      </c>
      <c r="M113">
        <v>0</v>
      </c>
      <c r="N113">
        <v>3.0403159999999999E-2</v>
      </c>
      <c r="R113">
        <v>0.60661399999999999</v>
      </c>
    </row>
    <row r="114" spans="1:18" s="8" customFormat="1" x14ac:dyDescent="0.25">
      <c r="A114" s="8" t="s">
        <v>219</v>
      </c>
      <c r="C114" s="8">
        <f>C113/$R$113</f>
        <v>5.6258905992937855E-2</v>
      </c>
      <c r="D114" s="8">
        <f t="shared" ref="D114:N114" si="47">D113/$R$113</f>
        <v>1.3677437381926564E-2</v>
      </c>
      <c r="E114" s="8">
        <f t="shared" si="47"/>
        <v>1.8162060222810552E-2</v>
      </c>
      <c r="F114" s="8">
        <f t="shared" si="47"/>
        <v>1.7896949295598191E-2</v>
      </c>
      <c r="G114" s="8">
        <f t="shared" si="47"/>
        <v>3.2997919599613592</v>
      </c>
      <c r="H114" s="8">
        <f t="shared" si="47"/>
        <v>9.4857668962470363E-3</v>
      </c>
      <c r="I114" s="8">
        <f t="shared" si="47"/>
        <v>8.8480384560857492E-7</v>
      </c>
      <c r="J114" s="8">
        <f t="shared" si="47"/>
        <v>3.5718826139851703</v>
      </c>
      <c r="K114" s="8">
        <f t="shared" si="47"/>
        <v>0</v>
      </c>
      <c r="L114" s="8">
        <f t="shared" si="47"/>
        <v>3.1266620948412005E-3</v>
      </c>
      <c r="M114" s="8">
        <f t="shared" si="47"/>
        <v>0</v>
      </c>
      <c r="N114" s="8">
        <f t="shared" si="47"/>
        <v>5.0119449930268671E-2</v>
      </c>
      <c r="P114" s="8">
        <f t="shared" si="29"/>
        <v>7.0404026905650055</v>
      </c>
    </row>
    <row r="116" spans="1:18" x14ac:dyDescent="0.25">
      <c r="A116" t="s">
        <v>85</v>
      </c>
    </row>
    <row r="117" spans="1:18" x14ac:dyDescent="0.25">
      <c r="C117">
        <v>3.2655620000000003E-2</v>
      </c>
      <c r="D117">
        <v>8.9905100000000002E-3</v>
      </c>
      <c r="E117">
        <v>3.8189890000000001E-3</v>
      </c>
      <c r="F117">
        <v>2.3634559999999999E-2</v>
      </c>
      <c r="G117">
        <v>1.922925</v>
      </c>
      <c r="H117">
        <v>1.248543E-3</v>
      </c>
      <c r="I117">
        <v>0</v>
      </c>
      <c r="J117">
        <v>2.3491179999999998</v>
      </c>
      <c r="K117">
        <v>1.641338E-3</v>
      </c>
      <c r="L117">
        <v>0</v>
      </c>
      <c r="M117">
        <v>0</v>
      </c>
      <c r="N117">
        <v>1.9245729999999999E-2</v>
      </c>
      <c r="R117">
        <v>0.60465483333333336</v>
      </c>
    </row>
    <row r="118" spans="1:18" s="8" customFormat="1" x14ac:dyDescent="0.25">
      <c r="A118" s="8" t="s">
        <v>230</v>
      </c>
      <c r="C118" s="8">
        <f>C117/$R$117</f>
        <v>5.4007043688010438E-2</v>
      </c>
      <c r="D118" s="8">
        <f t="shared" ref="D118:N118" si="48">D117/$R$117</f>
        <v>1.4868830123191495E-2</v>
      </c>
      <c r="E118" s="8">
        <f t="shared" si="48"/>
        <v>6.3159819279815007E-3</v>
      </c>
      <c r="F118" s="8">
        <f t="shared" si="48"/>
        <v>3.9087688871529733E-2</v>
      </c>
      <c r="G118" s="8">
        <f t="shared" si="48"/>
        <v>3.1802028099226858</v>
      </c>
      <c r="H118" s="8">
        <f t="shared" si="48"/>
        <v>2.0648855035476162E-3</v>
      </c>
      <c r="I118" s="8">
        <f t="shared" si="48"/>
        <v>0</v>
      </c>
      <c r="J118" s="8">
        <f t="shared" si="48"/>
        <v>3.8850561849473895</v>
      </c>
      <c r="K118" s="8">
        <f t="shared" si="48"/>
        <v>2.7145040600298404E-3</v>
      </c>
      <c r="L118" s="8">
        <f t="shared" si="48"/>
        <v>0</v>
      </c>
      <c r="M118" s="8">
        <f t="shared" si="48"/>
        <v>0</v>
      </c>
      <c r="N118" s="8">
        <f t="shared" si="48"/>
        <v>3.1829283318389086E-2</v>
      </c>
      <c r="P118" s="8">
        <f t="shared" si="29"/>
        <v>7.2161472123627561</v>
      </c>
    </row>
    <row r="119" spans="1:18" x14ac:dyDescent="0.25">
      <c r="C119">
        <v>1.9262939999999999E-2</v>
      </c>
      <c r="D119">
        <v>3.5992900000000002E-3</v>
      </c>
      <c r="E119">
        <v>6.7601780000000004E-3</v>
      </c>
      <c r="F119">
        <v>2.2283819999999999E-2</v>
      </c>
      <c r="G119">
        <v>1.9473339999999999</v>
      </c>
      <c r="H119">
        <v>0</v>
      </c>
      <c r="I119">
        <v>2.0993399999999999E-3</v>
      </c>
      <c r="J119">
        <v>2.2410800000000002</v>
      </c>
      <c r="K119">
        <v>0</v>
      </c>
      <c r="L119">
        <v>0</v>
      </c>
      <c r="M119">
        <v>0</v>
      </c>
      <c r="N119">
        <v>3.0645680000000002E-2</v>
      </c>
      <c r="R119">
        <v>0.60036866666666666</v>
      </c>
    </row>
    <row r="120" spans="1:18" s="8" customFormat="1" x14ac:dyDescent="0.25">
      <c r="A120" s="8" t="s">
        <v>219</v>
      </c>
      <c r="C120" s="8">
        <f>C119/$R$119</f>
        <v>3.2085185436059843E-2</v>
      </c>
      <c r="D120" s="8">
        <f t="shared" ref="D120:N120" si="49">D119/$R$119</f>
        <v>5.9951329905069441E-3</v>
      </c>
      <c r="E120" s="8">
        <f t="shared" si="49"/>
        <v>1.1260044661446911E-2</v>
      </c>
      <c r="F120" s="8">
        <f t="shared" si="49"/>
        <v>3.7116893730852044E-2</v>
      </c>
      <c r="G120" s="8">
        <f t="shared" si="49"/>
        <v>3.2435636769851413</v>
      </c>
      <c r="H120" s="8">
        <f t="shared" si="49"/>
        <v>0</v>
      </c>
      <c r="I120" s="8">
        <f t="shared" si="49"/>
        <v>3.4967514405037791E-3</v>
      </c>
      <c r="J120" s="8">
        <f t="shared" si="49"/>
        <v>3.7328397107110858</v>
      </c>
      <c r="K120" s="8">
        <f t="shared" si="49"/>
        <v>0</v>
      </c>
      <c r="L120" s="8">
        <f t="shared" si="49"/>
        <v>0</v>
      </c>
      <c r="M120" s="8">
        <f t="shared" si="49"/>
        <v>0</v>
      </c>
      <c r="N120" s="8">
        <f t="shared" si="49"/>
        <v>5.1044769158505941E-2</v>
      </c>
      <c r="P120" s="8">
        <f t="shared" si="29"/>
        <v>7.1174021651141022</v>
      </c>
    </row>
    <row r="121" spans="1:18" x14ac:dyDescent="0.25">
      <c r="C121">
        <v>1.8034100000000001E-2</v>
      </c>
      <c r="D121">
        <v>1.29541E-2</v>
      </c>
      <c r="E121">
        <v>8.4816849999999992E-3</v>
      </c>
      <c r="F121">
        <v>2.1205330000000001E-2</v>
      </c>
      <c r="G121">
        <v>1.8880809999999999</v>
      </c>
      <c r="H121">
        <v>0</v>
      </c>
      <c r="I121">
        <v>0</v>
      </c>
      <c r="J121">
        <v>2.4721030000000002</v>
      </c>
      <c r="K121">
        <v>1.349456E-3</v>
      </c>
      <c r="L121">
        <v>8.7589989999999995E-4</v>
      </c>
      <c r="M121">
        <v>0</v>
      </c>
      <c r="N121">
        <v>3.0611619999999999E-2</v>
      </c>
      <c r="R121">
        <v>0.60825450000000003</v>
      </c>
    </row>
    <row r="122" spans="1:18" s="8" customFormat="1" x14ac:dyDescent="0.25">
      <c r="A122" s="8" t="s">
        <v>222</v>
      </c>
      <c r="C122" s="8">
        <f>C121/$R$121</f>
        <v>2.9648938067864686E-2</v>
      </c>
      <c r="D122" s="8">
        <f t="shared" ref="D122:N122" si="50">D121/$R$121</f>
        <v>2.129717083885117E-2</v>
      </c>
      <c r="E122" s="8">
        <f t="shared" si="50"/>
        <v>1.3944302919255015E-2</v>
      </c>
      <c r="F122" s="8">
        <f t="shared" si="50"/>
        <v>3.4862594522523056E-2</v>
      </c>
      <c r="G122" s="8">
        <f t="shared" si="50"/>
        <v>3.1040970514809176</v>
      </c>
      <c r="H122" s="8">
        <f t="shared" si="50"/>
        <v>0</v>
      </c>
      <c r="I122" s="8">
        <f t="shared" si="50"/>
        <v>0</v>
      </c>
      <c r="J122" s="8">
        <f t="shared" si="50"/>
        <v>4.0642576421547227</v>
      </c>
      <c r="K122" s="8">
        <f t="shared" si="50"/>
        <v>2.2185713381487515E-3</v>
      </c>
      <c r="L122" s="8">
        <f t="shared" si="50"/>
        <v>1.4400220631331127E-3</v>
      </c>
      <c r="M122" s="8">
        <f t="shared" si="50"/>
        <v>0</v>
      </c>
      <c r="N122" s="8">
        <f t="shared" si="50"/>
        <v>5.032699305964855E-2</v>
      </c>
      <c r="P122" s="8">
        <f t="shared" si="29"/>
        <v>7.3220932864450647</v>
      </c>
    </row>
    <row r="124" spans="1:18" x14ac:dyDescent="0.25">
      <c r="A124" t="s">
        <v>86</v>
      </c>
    </row>
    <row r="125" spans="1:18" x14ac:dyDescent="0.25">
      <c r="C125">
        <v>3.384384E-2</v>
      </c>
      <c r="D125">
        <v>6.8297569999999997E-3</v>
      </c>
      <c r="E125">
        <v>4.4428760000000001E-3</v>
      </c>
      <c r="F125">
        <v>2.7885750000000001E-2</v>
      </c>
      <c r="G125">
        <v>2.0176120000000002</v>
      </c>
      <c r="H125">
        <v>0</v>
      </c>
      <c r="I125">
        <v>0</v>
      </c>
      <c r="J125">
        <v>2.2041179999999998</v>
      </c>
      <c r="K125">
        <v>0</v>
      </c>
      <c r="L125">
        <v>8.7585330000000005E-5</v>
      </c>
      <c r="M125">
        <v>0</v>
      </c>
      <c r="N125">
        <v>2.303374E-2</v>
      </c>
      <c r="R125">
        <v>0.61262874999999994</v>
      </c>
    </row>
    <row r="126" spans="1:18" s="8" customFormat="1" x14ac:dyDescent="0.25">
      <c r="A126" s="8" t="s">
        <v>230</v>
      </c>
      <c r="C126" s="8">
        <f>C125/$R$125</f>
        <v>5.5243636541706546E-2</v>
      </c>
      <c r="D126" s="8">
        <f t="shared" ref="D126:N126" si="51">D125/$R$125</f>
        <v>1.1148280259455665E-2</v>
      </c>
      <c r="E126" s="8">
        <f t="shared" si="51"/>
        <v>7.2521506703692902E-3</v>
      </c>
      <c r="F126" s="8">
        <f t="shared" si="51"/>
        <v>4.5518186993346303E-2</v>
      </c>
      <c r="G126" s="8">
        <f t="shared" si="51"/>
        <v>3.2933681287402856</v>
      </c>
      <c r="H126" s="8">
        <f t="shared" si="51"/>
        <v>0</v>
      </c>
      <c r="I126" s="8">
        <f t="shared" si="51"/>
        <v>0</v>
      </c>
      <c r="J126" s="8">
        <f t="shared" si="51"/>
        <v>3.5978037269716774</v>
      </c>
      <c r="K126" s="8">
        <f t="shared" si="51"/>
        <v>0</v>
      </c>
      <c r="L126" s="8">
        <f t="shared" si="51"/>
        <v>1.429664050209854E-4</v>
      </c>
      <c r="M126" s="8">
        <f t="shared" si="51"/>
        <v>0</v>
      </c>
      <c r="N126" s="8">
        <f t="shared" si="51"/>
        <v>3.7598202826752747E-2</v>
      </c>
      <c r="P126" s="8">
        <f t="shared" si="29"/>
        <v>7.0480752794086143</v>
      </c>
    </row>
    <row r="127" spans="1:18" x14ac:dyDescent="0.25">
      <c r="C127">
        <v>2.5642749999999999E-2</v>
      </c>
      <c r="D127">
        <v>2.4556479999999999E-3</v>
      </c>
      <c r="E127">
        <v>4.2568179999999999E-3</v>
      </c>
      <c r="F127">
        <v>1.4556070000000001E-2</v>
      </c>
      <c r="G127">
        <v>1.8944719999999999</v>
      </c>
      <c r="H127">
        <v>0</v>
      </c>
      <c r="I127">
        <v>0</v>
      </c>
      <c r="J127">
        <v>2.4744480000000002</v>
      </c>
      <c r="K127">
        <v>0</v>
      </c>
      <c r="L127">
        <v>3.0435279999999998E-4</v>
      </c>
      <c r="M127">
        <v>0</v>
      </c>
      <c r="N127">
        <v>2.2341449999999999E-2</v>
      </c>
      <c r="R127">
        <v>0.60638916666666665</v>
      </c>
    </row>
    <row r="128" spans="1:18" s="8" customFormat="1" x14ac:dyDescent="0.25">
      <c r="A128" s="8" t="s">
        <v>219</v>
      </c>
      <c r="C128" s="8">
        <f>C127/$R$127</f>
        <v>4.2287612328166593E-2</v>
      </c>
      <c r="D128" s="8">
        <f t="shared" ref="D128:N128" si="52">D127/$R$127</f>
        <v>4.0496237976986723E-3</v>
      </c>
      <c r="E128" s="8">
        <f t="shared" si="52"/>
        <v>7.019944012852033E-3</v>
      </c>
      <c r="F128" s="8">
        <f t="shared" si="52"/>
        <v>2.4004502059321094E-2</v>
      </c>
      <c r="G128" s="8">
        <f t="shared" si="52"/>
        <v>3.1241851011520381</v>
      </c>
      <c r="H128" s="8">
        <f t="shared" si="52"/>
        <v>0</v>
      </c>
      <c r="I128" s="8">
        <f t="shared" si="52"/>
        <v>0</v>
      </c>
      <c r="J128" s="8">
        <f t="shared" si="52"/>
        <v>4.0806269900929966</v>
      </c>
      <c r="K128" s="8">
        <f t="shared" si="52"/>
        <v>0</v>
      </c>
      <c r="L128" s="8">
        <f t="shared" si="52"/>
        <v>5.0191002202930736E-4</v>
      </c>
      <c r="M128" s="8">
        <f t="shared" si="52"/>
        <v>0</v>
      </c>
      <c r="N128" s="8">
        <f t="shared" si="52"/>
        <v>3.6843418761603866E-2</v>
      </c>
      <c r="P128" s="8">
        <f t="shared" si="29"/>
        <v>7.3195191022267068</v>
      </c>
    </row>
    <row r="129" spans="1:18" x14ac:dyDescent="0.25">
      <c r="C129">
        <v>2.5982430000000001E-2</v>
      </c>
      <c r="D129">
        <v>7.4155360000000003E-3</v>
      </c>
      <c r="E129">
        <v>4.6415120000000004E-3</v>
      </c>
      <c r="F129">
        <v>2.6055109999999999E-2</v>
      </c>
      <c r="G129">
        <v>1.994869</v>
      </c>
      <c r="H129">
        <v>2.8512009999999998E-3</v>
      </c>
      <c r="I129">
        <v>1.3063669999999999E-3</v>
      </c>
      <c r="J129">
        <v>2.1610279999999999</v>
      </c>
      <c r="K129">
        <v>0</v>
      </c>
      <c r="L129">
        <v>5.6524560000000001E-4</v>
      </c>
      <c r="M129">
        <v>0</v>
      </c>
      <c r="N129">
        <v>3.4924419999999998E-2</v>
      </c>
      <c r="R129">
        <v>0.60581791666666673</v>
      </c>
    </row>
    <row r="130" spans="1:18" s="8" customFormat="1" x14ac:dyDescent="0.25">
      <c r="A130" s="8" t="s">
        <v>222</v>
      </c>
      <c r="C130" s="8">
        <f>C129/$R$129</f>
        <v>4.2888183536995091E-2</v>
      </c>
      <c r="D130" s="8">
        <f t="shared" ref="D130:N130" si="53">D129/$R$129</f>
        <v>1.2240535969622334E-2</v>
      </c>
      <c r="E130" s="8">
        <f t="shared" si="53"/>
        <v>7.6615627770445323E-3</v>
      </c>
      <c r="F130" s="8">
        <f t="shared" si="53"/>
        <v>4.3008153577498182E-2</v>
      </c>
      <c r="G130" s="8">
        <f t="shared" si="53"/>
        <v>3.2928524315955765</v>
      </c>
      <c r="H130" s="8">
        <f t="shared" si="53"/>
        <v>4.7063662555374506E-3</v>
      </c>
      <c r="I130" s="8">
        <f t="shared" si="53"/>
        <v>2.156369041027866E-3</v>
      </c>
      <c r="J130" s="8">
        <f t="shared" si="53"/>
        <v>3.5671246104612009</v>
      </c>
      <c r="K130" s="8">
        <f t="shared" si="53"/>
        <v>0</v>
      </c>
      <c r="L130" s="8">
        <f t="shared" si="53"/>
        <v>9.3302885974402372E-4</v>
      </c>
      <c r="M130" s="8">
        <f t="shared" si="53"/>
        <v>0</v>
      </c>
      <c r="N130" s="8">
        <f t="shared" si="53"/>
        <v>5.7648377572194057E-2</v>
      </c>
      <c r="P130" s="8">
        <f t="shared" si="29"/>
        <v>7.0312196196464409</v>
      </c>
    </row>
    <row r="131" spans="1:18" x14ac:dyDescent="0.25">
      <c r="C131">
        <v>2.8701029999999999E-2</v>
      </c>
      <c r="D131">
        <v>8.0143869999999996E-3</v>
      </c>
      <c r="E131">
        <v>6.7437809999999999E-3</v>
      </c>
      <c r="F131">
        <v>1.7882760000000001E-2</v>
      </c>
      <c r="G131">
        <v>1.986807</v>
      </c>
      <c r="H131">
        <v>2.479832E-3</v>
      </c>
      <c r="I131">
        <v>6.032368E-4</v>
      </c>
      <c r="J131">
        <v>2.2037300000000002</v>
      </c>
      <c r="K131">
        <v>0</v>
      </c>
      <c r="L131">
        <v>4.8534810000000001E-4</v>
      </c>
      <c r="M131">
        <v>0</v>
      </c>
      <c r="N131">
        <v>1.6418619999999998E-2</v>
      </c>
      <c r="R131">
        <v>0.60511625000000002</v>
      </c>
    </row>
    <row r="132" spans="1:18" s="8" customFormat="1" x14ac:dyDescent="0.25">
      <c r="A132" s="8" t="s">
        <v>217</v>
      </c>
      <c r="C132" s="8">
        <f>C131/$R$131</f>
        <v>4.7430605276258898E-2</v>
      </c>
      <c r="D132" s="8">
        <f t="shared" ref="D132:N132" si="54">D131/$R$131</f>
        <v>1.3244375770771318E-2</v>
      </c>
      <c r="E132" s="8">
        <f t="shared" si="54"/>
        <v>1.1144604032696197E-2</v>
      </c>
      <c r="F132" s="8">
        <f t="shared" si="54"/>
        <v>2.9552602495801428E-2</v>
      </c>
      <c r="G132" s="8">
        <f t="shared" si="54"/>
        <v>3.2833476212215422</v>
      </c>
      <c r="H132" s="8">
        <f t="shared" si="54"/>
        <v>4.0981084213157389E-3</v>
      </c>
      <c r="I132" s="8">
        <f t="shared" si="54"/>
        <v>9.9689406787538751E-4</v>
      </c>
      <c r="J132" s="8">
        <f t="shared" si="54"/>
        <v>3.6418291526628148</v>
      </c>
      <c r="K132" s="8">
        <f t="shared" si="54"/>
        <v>0</v>
      </c>
      <c r="L132" s="8">
        <f t="shared" si="54"/>
        <v>8.02074146909788E-4</v>
      </c>
      <c r="M132" s="8">
        <f t="shared" si="54"/>
        <v>0</v>
      </c>
      <c r="N132" s="8">
        <f t="shared" si="54"/>
        <v>2.7133001303468546E-2</v>
      </c>
      <c r="P132" s="8">
        <f t="shared" ref="P132:P192" si="55">SUM(C132:N132)</f>
        <v>7.0595790393994546</v>
      </c>
    </row>
    <row r="134" spans="1:18" x14ac:dyDescent="0.25">
      <c r="A134" t="s">
        <v>87</v>
      </c>
    </row>
    <row r="135" spans="1:18" x14ac:dyDescent="0.25">
      <c r="C135">
        <v>3.645756E-2</v>
      </c>
      <c r="D135">
        <v>7.9814480000000004E-3</v>
      </c>
      <c r="E135">
        <v>3.8022289999999999E-3</v>
      </c>
      <c r="F135">
        <v>1.694294E-2</v>
      </c>
      <c r="G135">
        <v>1.9677230000000001</v>
      </c>
      <c r="H135">
        <v>1.428042E-3</v>
      </c>
      <c r="I135">
        <v>0</v>
      </c>
      <c r="J135">
        <v>2.2142309999999998</v>
      </c>
      <c r="K135">
        <v>0</v>
      </c>
      <c r="L135">
        <v>0</v>
      </c>
      <c r="M135">
        <v>0</v>
      </c>
      <c r="N135">
        <v>2.175121E-2</v>
      </c>
      <c r="R135">
        <v>0.60107091666666668</v>
      </c>
    </row>
    <row r="136" spans="1:18" s="8" customFormat="1" x14ac:dyDescent="0.25">
      <c r="A136" s="8" t="s">
        <v>230</v>
      </c>
      <c r="C136" s="8">
        <f>C135/$R$135</f>
        <v>6.0654340426552551E-2</v>
      </c>
      <c r="D136" s="8">
        <f t="shared" ref="D136:N136" si="56">D135/$R$135</f>
        <v>1.3278712675473264E-2</v>
      </c>
      <c r="E136" s="8">
        <f t="shared" si="56"/>
        <v>6.3257577343549722E-3</v>
      </c>
      <c r="F136" s="8">
        <f t="shared" si="56"/>
        <v>2.818792180789538E-2</v>
      </c>
      <c r="G136" s="8">
        <f t="shared" si="56"/>
        <v>3.2736952420062471</v>
      </c>
      <c r="H136" s="8">
        <f t="shared" si="56"/>
        <v>2.3758294743645753E-3</v>
      </c>
      <c r="I136" s="8">
        <f t="shared" si="56"/>
        <v>0</v>
      </c>
      <c r="J136" s="8">
        <f t="shared" si="56"/>
        <v>3.6838099109492206</v>
      </c>
      <c r="K136" s="8">
        <f t="shared" si="56"/>
        <v>0</v>
      </c>
      <c r="L136" s="8">
        <f t="shared" si="56"/>
        <v>0</v>
      </c>
      <c r="M136" s="8">
        <f t="shared" si="56"/>
        <v>0</v>
      </c>
      <c r="N136" s="8">
        <f t="shared" si="56"/>
        <v>3.6187427135261768E-2</v>
      </c>
      <c r="P136" s="8">
        <f t="shared" si="55"/>
        <v>7.1045151422093697</v>
      </c>
    </row>
    <row r="137" spans="1:18" x14ac:dyDescent="0.25">
      <c r="C137">
        <v>3.427405E-2</v>
      </c>
      <c r="D137">
        <v>5.3167999999999998E-4</v>
      </c>
      <c r="E137">
        <v>0</v>
      </c>
      <c r="F137">
        <v>1.269022E-2</v>
      </c>
      <c r="G137">
        <v>1.979338</v>
      </c>
      <c r="H137">
        <v>0</v>
      </c>
      <c r="I137">
        <v>7.1038799999999995E-5</v>
      </c>
      <c r="J137">
        <v>2.2963010000000001</v>
      </c>
      <c r="K137">
        <v>0</v>
      </c>
      <c r="L137">
        <v>3.4717319999999999E-3</v>
      </c>
      <c r="M137">
        <v>0</v>
      </c>
      <c r="N137">
        <v>1.8772939999999998E-2</v>
      </c>
      <c r="R137">
        <v>0.60875258333333326</v>
      </c>
    </row>
    <row r="138" spans="1:18" s="8" customFormat="1" x14ac:dyDescent="0.25">
      <c r="A138" s="8" t="s">
        <v>219</v>
      </c>
      <c r="C138" s="8">
        <f>C137/$R$137</f>
        <v>5.6302101934954149E-2</v>
      </c>
      <c r="D138" s="8">
        <f t="shared" ref="D138:N138" si="57">D137/$R$137</f>
        <v>8.7339259751259102E-4</v>
      </c>
      <c r="E138" s="8">
        <f t="shared" si="57"/>
        <v>0</v>
      </c>
      <c r="F138" s="8">
        <f t="shared" si="57"/>
        <v>2.0846268824868782E-2</v>
      </c>
      <c r="G138" s="8">
        <f t="shared" si="57"/>
        <v>3.2514654626380097</v>
      </c>
      <c r="H138" s="8">
        <f t="shared" si="57"/>
        <v>0</v>
      </c>
      <c r="I138" s="8">
        <f t="shared" si="57"/>
        <v>1.1669568548032172E-4</v>
      </c>
      <c r="J138" s="8">
        <f t="shared" si="57"/>
        <v>3.7721416924856315</v>
      </c>
      <c r="K138" s="8">
        <f t="shared" si="57"/>
        <v>0</v>
      </c>
      <c r="L138" s="8">
        <f t="shared" si="57"/>
        <v>5.7030263115926553E-3</v>
      </c>
      <c r="M138" s="8">
        <f t="shared" si="57"/>
        <v>0</v>
      </c>
      <c r="N138" s="8">
        <f t="shared" si="57"/>
        <v>3.0838374265625978E-2</v>
      </c>
      <c r="P138" s="8">
        <f t="shared" si="55"/>
        <v>7.1382870147436757</v>
      </c>
    </row>
    <row r="139" spans="1:18" x14ac:dyDescent="0.25">
      <c r="C139">
        <v>2.9914610000000001E-2</v>
      </c>
      <c r="D139">
        <v>3.9447370000000002E-3</v>
      </c>
      <c r="E139">
        <v>3.9671389999999997E-3</v>
      </c>
      <c r="F139">
        <v>1.51976E-2</v>
      </c>
      <c r="G139">
        <v>1.9536579999999999</v>
      </c>
      <c r="H139">
        <v>1.4918240000000001E-3</v>
      </c>
      <c r="I139">
        <v>0</v>
      </c>
      <c r="J139">
        <v>2.3655590000000002</v>
      </c>
      <c r="K139">
        <v>0</v>
      </c>
      <c r="L139">
        <v>1.5521280000000001E-3</v>
      </c>
      <c r="M139">
        <v>0</v>
      </c>
      <c r="N139">
        <v>2.0518620000000001E-2</v>
      </c>
      <c r="R139">
        <v>0.61052483333333341</v>
      </c>
    </row>
    <row r="140" spans="1:18" s="8" customFormat="1" x14ac:dyDescent="0.25">
      <c r="A140" s="8" t="s">
        <v>222</v>
      </c>
      <c r="C140" s="8">
        <f>C139/$R$139</f>
        <v>4.8998187078931263E-2</v>
      </c>
      <c r="D140" s="8">
        <f t="shared" ref="D140:N140" si="58">D139/$R$139</f>
        <v>6.4612228440612159E-3</v>
      </c>
      <c r="E140" s="8">
        <f t="shared" si="58"/>
        <v>6.497915864192255E-3</v>
      </c>
      <c r="F140" s="8">
        <f t="shared" si="58"/>
        <v>2.4892681133090681E-2</v>
      </c>
      <c r="G140" s="8">
        <f t="shared" si="58"/>
        <v>3.1999648389950828</v>
      </c>
      <c r="H140" s="8">
        <f t="shared" si="58"/>
        <v>2.4435107608235425E-3</v>
      </c>
      <c r="I140" s="8">
        <f t="shared" si="58"/>
        <v>0</v>
      </c>
      <c r="J140" s="8">
        <f t="shared" si="58"/>
        <v>3.8746319082297771</v>
      </c>
      <c r="K140" s="8">
        <f t="shared" si="58"/>
        <v>0</v>
      </c>
      <c r="L140" s="8">
        <f t="shared" si="58"/>
        <v>2.5422847937662373E-3</v>
      </c>
      <c r="M140" s="8">
        <f t="shared" si="58"/>
        <v>0</v>
      </c>
      <c r="N140" s="8">
        <f t="shared" si="58"/>
        <v>3.3608166088794092E-2</v>
      </c>
      <c r="P140" s="8">
        <f t="shared" si="55"/>
        <v>7.2000407157885196</v>
      </c>
    </row>
    <row r="141" spans="1:18" x14ac:dyDescent="0.25">
      <c r="C141">
        <v>2.0444219999999999E-2</v>
      </c>
      <c r="D141">
        <v>5.9872049999999998E-3</v>
      </c>
      <c r="E141">
        <v>1.7204049999999999E-3</v>
      </c>
      <c r="F141">
        <v>1.26953E-2</v>
      </c>
      <c r="G141">
        <v>2.0103569999999999</v>
      </c>
      <c r="H141">
        <v>2.4604969999999999E-3</v>
      </c>
      <c r="I141">
        <v>0</v>
      </c>
      <c r="J141">
        <v>2.2113969999999998</v>
      </c>
      <c r="K141">
        <v>0</v>
      </c>
      <c r="L141">
        <v>2.6947300000000002E-3</v>
      </c>
      <c r="M141">
        <v>0</v>
      </c>
      <c r="N141">
        <v>1.9229909999999999E-2</v>
      </c>
      <c r="R141">
        <v>0.60869024999999999</v>
      </c>
    </row>
    <row r="142" spans="1:18" s="8" customFormat="1" x14ac:dyDescent="0.25">
      <c r="A142" s="8" t="s">
        <v>217</v>
      </c>
      <c r="C142" s="8">
        <f>C141/$R$141</f>
        <v>3.3587230943817485E-2</v>
      </c>
      <c r="D142" s="8">
        <f t="shared" ref="D142:N142" si="59">D141/$R$141</f>
        <v>9.8362097963619419E-3</v>
      </c>
      <c r="E142" s="8">
        <f t="shared" si="59"/>
        <v>2.8264047271990968E-3</v>
      </c>
      <c r="F142" s="8">
        <f t="shared" si="59"/>
        <v>2.0856749389365117E-2</v>
      </c>
      <c r="G142" s="8">
        <f t="shared" si="59"/>
        <v>3.3027586691260455</v>
      </c>
      <c r="H142" s="8">
        <f t="shared" si="59"/>
        <v>4.0422809466719731E-3</v>
      </c>
      <c r="I142" s="8">
        <f t="shared" si="59"/>
        <v>0</v>
      </c>
      <c r="J142" s="8">
        <f t="shared" si="59"/>
        <v>3.6330416003870605</v>
      </c>
      <c r="K142" s="8">
        <f t="shared" si="59"/>
        <v>0</v>
      </c>
      <c r="L142" s="8">
        <f t="shared" si="59"/>
        <v>4.4270957190459355E-3</v>
      </c>
      <c r="M142" s="8">
        <f t="shared" si="59"/>
        <v>0</v>
      </c>
      <c r="N142" s="8">
        <f t="shared" si="59"/>
        <v>3.1592275381444011E-2</v>
      </c>
      <c r="P142" s="8">
        <f t="shared" si="55"/>
        <v>7.0429685164170115</v>
      </c>
    </row>
    <row r="144" spans="1:18" x14ac:dyDescent="0.25">
      <c r="A144" t="s">
        <v>88</v>
      </c>
    </row>
    <row r="145" spans="1:18" x14ac:dyDescent="0.25">
      <c r="C145">
        <v>2.936248E-2</v>
      </c>
      <c r="D145">
        <v>3.9859889999999997E-3</v>
      </c>
      <c r="E145">
        <v>3.1197669999999999E-3</v>
      </c>
      <c r="F145">
        <v>2.5267270000000001E-2</v>
      </c>
      <c r="G145">
        <v>1.9822679999999999</v>
      </c>
      <c r="H145">
        <v>2.8930090000000002E-3</v>
      </c>
      <c r="I145">
        <v>2.6369050000000003E-4</v>
      </c>
      <c r="J145">
        <v>2.196625</v>
      </c>
      <c r="K145">
        <v>0</v>
      </c>
      <c r="L145">
        <v>1.5675330000000001E-3</v>
      </c>
      <c r="M145">
        <v>0</v>
      </c>
      <c r="N145">
        <v>1.978945E-2</v>
      </c>
      <c r="R145">
        <v>0.60445341666666663</v>
      </c>
    </row>
    <row r="146" spans="1:18" s="8" customFormat="1" x14ac:dyDescent="0.25">
      <c r="A146" s="8" t="s">
        <v>230</v>
      </c>
      <c r="C146" s="8">
        <f>C145/$R$145</f>
        <v>4.8576911289414229E-2</v>
      </c>
      <c r="D146" s="8">
        <f t="shared" ref="D146:N146" si="60">D145/$R$145</f>
        <v>6.5943692104202681E-3</v>
      </c>
      <c r="E146" s="8">
        <f t="shared" si="60"/>
        <v>5.1613026148554873E-3</v>
      </c>
      <c r="F146" s="8">
        <f t="shared" si="60"/>
        <v>4.1801848253814985E-2</v>
      </c>
      <c r="G146" s="8">
        <f t="shared" si="60"/>
        <v>3.2794388208300034</v>
      </c>
      <c r="H146" s="8">
        <f t="shared" si="60"/>
        <v>4.7861570804808374E-3</v>
      </c>
      <c r="I146" s="8">
        <f t="shared" si="60"/>
        <v>4.3624618991179505E-4</v>
      </c>
      <c r="J146" s="8">
        <f t="shared" si="60"/>
        <v>3.6340682994457394</v>
      </c>
      <c r="K146" s="8">
        <f t="shared" si="60"/>
        <v>0</v>
      </c>
      <c r="L146" s="8">
        <f t="shared" si="60"/>
        <v>2.5933065423707179E-3</v>
      </c>
      <c r="M146" s="8">
        <f t="shared" si="60"/>
        <v>0</v>
      </c>
      <c r="N146" s="8">
        <f t="shared" si="60"/>
        <v>3.2739412921398273E-2</v>
      </c>
      <c r="P146" s="8">
        <f t="shared" si="55"/>
        <v>7.0561966743784099</v>
      </c>
    </row>
    <row r="147" spans="1:18" x14ac:dyDescent="0.25">
      <c r="C147">
        <v>2.7025469999999999E-2</v>
      </c>
      <c r="D147">
        <v>7.2013779999999996E-3</v>
      </c>
      <c r="E147">
        <v>1.3479010000000001E-3</v>
      </c>
      <c r="F147">
        <v>2.1372189999999999E-2</v>
      </c>
      <c r="G147">
        <v>2.0130349999999999</v>
      </c>
      <c r="H147">
        <v>1.4638470000000001E-3</v>
      </c>
      <c r="I147">
        <v>7.7742869999999995E-4</v>
      </c>
      <c r="J147">
        <v>2.111815</v>
      </c>
      <c r="K147">
        <v>1.3943899999999999E-4</v>
      </c>
      <c r="L147">
        <v>2.4274140000000001E-3</v>
      </c>
      <c r="M147">
        <v>0</v>
      </c>
      <c r="N147">
        <v>1.9044229999999999E-2</v>
      </c>
      <c r="R147">
        <v>0.60297483333333335</v>
      </c>
    </row>
    <row r="148" spans="1:18" s="8" customFormat="1" x14ac:dyDescent="0.25">
      <c r="A148" s="8" t="s">
        <v>219</v>
      </c>
      <c r="C148" s="8">
        <f>C147/$R$147</f>
        <v>4.482022881551994E-2</v>
      </c>
      <c r="D148" s="8">
        <f t="shared" ref="D148:N148" si="61">D147/$R$147</f>
        <v>1.1943082201606534E-2</v>
      </c>
      <c r="E148" s="8">
        <f t="shared" si="61"/>
        <v>2.235418338355194E-3</v>
      </c>
      <c r="F148" s="8">
        <f t="shared" si="61"/>
        <v>3.5444580467565115E-2</v>
      </c>
      <c r="G148" s="8">
        <f t="shared" si="61"/>
        <v>3.3385058359262643</v>
      </c>
      <c r="H148" s="8">
        <f t="shared" si="61"/>
        <v>2.4277082874381989E-3</v>
      </c>
      <c r="I148" s="8">
        <f t="shared" si="61"/>
        <v>1.2893219700435257E-3</v>
      </c>
      <c r="J148" s="8">
        <f t="shared" si="61"/>
        <v>3.5023269351484818</v>
      </c>
      <c r="K148" s="8">
        <f t="shared" si="61"/>
        <v>2.3125177418958058E-4</v>
      </c>
      <c r="L148" s="8">
        <f t="shared" si="61"/>
        <v>4.0257302059870381E-3</v>
      </c>
      <c r="M148" s="8">
        <f t="shared" si="61"/>
        <v>0</v>
      </c>
      <c r="N148" s="8">
        <f t="shared" si="61"/>
        <v>3.1583789152062454E-2</v>
      </c>
      <c r="P148" s="8">
        <f t="shared" si="55"/>
        <v>6.9748338822875127</v>
      </c>
    </row>
    <row r="149" spans="1:18" x14ac:dyDescent="0.25">
      <c r="C149">
        <v>2.124463E-2</v>
      </c>
      <c r="D149">
        <v>8.6108509999999992E-3</v>
      </c>
      <c r="E149">
        <v>5.085221E-3</v>
      </c>
      <c r="F149">
        <v>2.5267729999999999E-2</v>
      </c>
      <c r="G149">
        <v>1.865723</v>
      </c>
      <c r="H149">
        <v>4.4436390000000001E-3</v>
      </c>
      <c r="I149">
        <v>0</v>
      </c>
      <c r="J149">
        <v>2.5767479999999998</v>
      </c>
      <c r="K149">
        <v>0</v>
      </c>
      <c r="L149">
        <v>1.309351E-3</v>
      </c>
      <c r="M149">
        <v>0</v>
      </c>
      <c r="N149">
        <v>2.231851E-2</v>
      </c>
      <c r="R149">
        <v>0.61260133333333333</v>
      </c>
    </row>
    <row r="150" spans="1:18" s="8" customFormat="1" x14ac:dyDescent="0.25">
      <c r="A150" s="8" t="s">
        <v>222</v>
      </c>
      <c r="C150" s="8">
        <f>C149/$R$149</f>
        <v>3.4679372773157531E-2</v>
      </c>
      <c r="D150" s="8">
        <f t="shared" ref="D150:N150" si="62">D149/$R$149</f>
        <v>1.405620675545379E-2</v>
      </c>
      <c r="E150" s="8">
        <f t="shared" si="62"/>
        <v>8.3010282924620912E-3</v>
      </c>
      <c r="F150" s="8">
        <f t="shared" si="62"/>
        <v>4.1246612805282822E-2</v>
      </c>
      <c r="G150" s="8">
        <f t="shared" si="62"/>
        <v>3.0455745008716923</v>
      </c>
      <c r="H150" s="8">
        <f t="shared" si="62"/>
        <v>7.2537207449760695E-3</v>
      </c>
      <c r="I150" s="8">
        <f t="shared" si="62"/>
        <v>0</v>
      </c>
      <c r="J150" s="8">
        <f t="shared" si="62"/>
        <v>4.2062396207647819</v>
      </c>
      <c r="K150" s="8">
        <f t="shared" si="62"/>
        <v>0</v>
      </c>
      <c r="L150" s="8">
        <f t="shared" si="62"/>
        <v>2.1373623084942682E-3</v>
      </c>
      <c r="M150" s="8">
        <f t="shared" si="62"/>
        <v>0</v>
      </c>
      <c r="N150" s="8">
        <f t="shared" si="62"/>
        <v>3.643235622514697E-2</v>
      </c>
      <c r="P150" s="8">
        <f t="shared" si="55"/>
        <v>7.3959207815414478</v>
      </c>
    </row>
    <row r="152" spans="1:18" x14ac:dyDescent="0.25">
      <c r="A152" t="s">
        <v>89</v>
      </c>
    </row>
    <row r="153" spans="1:18" x14ac:dyDescent="0.25">
      <c r="C153">
        <v>2.477039E-2</v>
      </c>
      <c r="D153">
        <v>8.2442220000000007E-3</v>
      </c>
      <c r="E153">
        <v>6.5335580000000001E-3</v>
      </c>
      <c r="F153">
        <v>2.1712169999999999E-2</v>
      </c>
      <c r="G153">
        <v>1.905365</v>
      </c>
      <c r="H153">
        <v>1.6145490000000001E-3</v>
      </c>
      <c r="I153">
        <v>0</v>
      </c>
      <c r="J153">
        <v>2.5431789999999999</v>
      </c>
      <c r="K153">
        <v>-6.1111369999999996E-4</v>
      </c>
      <c r="L153">
        <v>2.24377E-4</v>
      </c>
      <c r="M153">
        <v>0</v>
      </c>
      <c r="N153">
        <v>1.8362389999999999E-2</v>
      </c>
      <c r="R153">
        <v>0.61670449999999999</v>
      </c>
    </row>
    <row r="154" spans="1:18" s="8" customFormat="1" x14ac:dyDescent="0.25">
      <c r="A154" s="8" t="s">
        <v>230</v>
      </c>
      <c r="C154" s="8">
        <f>C153/$R$153</f>
        <v>4.0165735777832008E-2</v>
      </c>
      <c r="D154" s="8">
        <f t="shared" ref="D154:N154" si="63">D153/$R$153</f>
        <v>1.3368188492219532E-2</v>
      </c>
      <c r="E154" s="8">
        <f t="shared" si="63"/>
        <v>1.0594308943748586E-2</v>
      </c>
      <c r="F154" s="8">
        <f t="shared" si="63"/>
        <v>3.5206764341755251E-2</v>
      </c>
      <c r="G154" s="8">
        <f t="shared" si="63"/>
        <v>3.0895915304655635</v>
      </c>
      <c r="H154" s="8">
        <f t="shared" si="63"/>
        <v>2.6180269480764289E-3</v>
      </c>
      <c r="I154" s="8">
        <f t="shared" si="63"/>
        <v>0</v>
      </c>
      <c r="J154" s="8">
        <f t="shared" si="63"/>
        <v>4.1238210520597791</v>
      </c>
      <c r="K154" s="8">
        <f t="shared" si="63"/>
        <v>-9.9093439402501526E-4</v>
      </c>
      <c r="L154" s="8">
        <f t="shared" si="63"/>
        <v>3.6383227299298122E-4</v>
      </c>
      <c r="M154" s="8">
        <f t="shared" si="63"/>
        <v>0</v>
      </c>
      <c r="N154" s="8">
        <f t="shared" si="63"/>
        <v>2.9775021910817902E-2</v>
      </c>
      <c r="P154" s="8">
        <f t="shared" si="55"/>
        <v>7.3445135268187602</v>
      </c>
    </row>
    <row r="156" spans="1:18" x14ac:dyDescent="0.25">
      <c r="A156" t="s">
        <v>90</v>
      </c>
    </row>
    <row r="157" spans="1:18" x14ac:dyDescent="0.25">
      <c r="C157">
        <v>2.576225E-2</v>
      </c>
      <c r="D157">
        <v>9.7162700000000008E-3</v>
      </c>
      <c r="E157">
        <v>3.8699770000000001E-3</v>
      </c>
      <c r="F157">
        <v>2.6779910000000001E-2</v>
      </c>
      <c r="G157">
        <v>1.9818020000000001</v>
      </c>
      <c r="H157">
        <v>6.5474190000000001E-4</v>
      </c>
      <c r="I157">
        <v>2.972459E-4</v>
      </c>
      <c r="J157">
        <v>2.1651579999999999</v>
      </c>
      <c r="K157">
        <v>0</v>
      </c>
      <c r="L157">
        <v>5.9492080000000003E-4</v>
      </c>
      <c r="M157">
        <v>0</v>
      </c>
      <c r="N157">
        <v>2.4616369999999999E-2</v>
      </c>
      <c r="R157">
        <v>0.60199649999999993</v>
      </c>
    </row>
    <row r="158" spans="1:18" s="8" customFormat="1" x14ac:dyDescent="0.25">
      <c r="A158" s="8" t="s">
        <v>230</v>
      </c>
      <c r="C158" s="8">
        <f>C157/$R$157</f>
        <v>4.2794684022249306E-2</v>
      </c>
      <c r="D158" s="8">
        <f t="shared" ref="D158:N158" si="64">D157/$R$157</f>
        <v>1.6140077226362615E-2</v>
      </c>
      <c r="E158" s="8">
        <f t="shared" si="64"/>
        <v>6.4285705980018162E-3</v>
      </c>
      <c r="F158" s="8">
        <f t="shared" si="64"/>
        <v>4.4485158966871073E-2</v>
      </c>
      <c r="G158" s="8">
        <f t="shared" si="64"/>
        <v>3.2920490401522273</v>
      </c>
      <c r="H158" s="8">
        <f t="shared" si="64"/>
        <v>1.0876174529253909E-3</v>
      </c>
      <c r="I158" s="8">
        <f t="shared" si="64"/>
        <v>4.9376682422572226E-4</v>
      </c>
      <c r="J158" s="8">
        <f t="shared" si="64"/>
        <v>3.5966288840549741</v>
      </c>
      <c r="K158" s="8">
        <f t="shared" si="64"/>
        <v>0</v>
      </c>
      <c r="L158" s="8">
        <f t="shared" si="64"/>
        <v>9.8824627717935252E-4</v>
      </c>
      <c r="M158" s="8">
        <f t="shared" si="64"/>
        <v>0</v>
      </c>
      <c r="N158" s="8">
        <f t="shared" si="64"/>
        <v>4.0891217806083589E-2</v>
      </c>
      <c r="P158" s="8">
        <f t="shared" si="55"/>
        <v>7.0419872633810998</v>
      </c>
    </row>
    <row r="159" spans="1:18" x14ac:dyDescent="0.25">
      <c r="C159">
        <v>2.2770829999999999E-2</v>
      </c>
      <c r="D159">
        <v>5.0991409999999997E-3</v>
      </c>
      <c r="E159">
        <v>4.4294989999999999E-3</v>
      </c>
      <c r="F159">
        <v>2.7326039999999999E-2</v>
      </c>
      <c r="G159">
        <v>1.9678880000000001</v>
      </c>
      <c r="H159">
        <v>2.123177E-4</v>
      </c>
      <c r="I159">
        <v>1.217201E-3</v>
      </c>
      <c r="J159">
        <v>2.161918</v>
      </c>
      <c r="K159">
        <v>0</v>
      </c>
      <c r="L159">
        <v>3.0232119999999999E-4</v>
      </c>
      <c r="M159">
        <v>0</v>
      </c>
      <c r="N159">
        <v>3.533758E-2</v>
      </c>
      <c r="R159">
        <v>0.59923883333333328</v>
      </c>
    </row>
    <row r="160" spans="1:18" s="8" customFormat="1" x14ac:dyDescent="0.25">
      <c r="A160" s="8" t="s">
        <v>219</v>
      </c>
      <c r="C160" s="8">
        <f>C159/$R$159</f>
        <v>3.7999590035470002E-2</v>
      </c>
      <c r="D160" s="8">
        <f t="shared" ref="D160:N160" si="65">D159/$R$159</f>
        <v>8.5093634062990472E-3</v>
      </c>
      <c r="E160" s="8">
        <f t="shared" si="65"/>
        <v>7.3918757490405197E-3</v>
      </c>
      <c r="F160" s="8">
        <f t="shared" si="65"/>
        <v>4.5601250252751205E-2</v>
      </c>
      <c r="G160" s="8">
        <f t="shared" si="65"/>
        <v>3.2839794261219724</v>
      </c>
      <c r="H160" s="8">
        <f t="shared" si="65"/>
        <v>3.5431231787659513E-4</v>
      </c>
      <c r="I160" s="8">
        <f t="shared" si="65"/>
        <v>2.0312451935552687E-3</v>
      </c>
      <c r="J160" s="8">
        <f t="shared" si="65"/>
        <v>3.6077735282509789</v>
      </c>
      <c r="K160" s="8">
        <f t="shared" si="65"/>
        <v>0</v>
      </c>
      <c r="L160" s="8">
        <f t="shared" si="65"/>
        <v>5.0450869199898879E-4</v>
      </c>
      <c r="M160" s="8">
        <f t="shared" si="65"/>
        <v>0</v>
      </c>
      <c r="N160" s="8">
        <f t="shared" si="65"/>
        <v>5.8970777650424862E-2</v>
      </c>
      <c r="P160" s="8">
        <f t="shared" si="55"/>
        <v>7.0531158776703675</v>
      </c>
    </row>
    <row r="161" spans="1:18" x14ac:dyDescent="0.25">
      <c r="C161">
        <v>2.3729119999999999E-2</v>
      </c>
      <c r="D161">
        <v>7.7707549999999998E-3</v>
      </c>
      <c r="E161">
        <v>7.9785419999999999E-3</v>
      </c>
      <c r="F161">
        <v>4.9175219999999999E-2</v>
      </c>
      <c r="G161">
        <v>1.958121</v>
      </c>
      <c r="H161">
        <v>1.380514E-2</v>
      </c>
      <c r="I161">
        <v>1.4956749999999999E-3</v>
      </c>
      <c r="J161">
        <v>2.2078329999999999</v>
      </c>
      <c r="K161">
        <v>0</v>
      </c>
      <c r="L161">
        <v>6.8612040000000005E-4</v>
      </c>
      <c r="M161">
        <v>0</v>
      </c>
      <c r="N161">
        <v>3.7687970000000001E-2</v>
      </c>
      <c r="R161">
        <v>0.60933916666666665</v>
      </c>
    </row>
    <row r="162" spans="1:18" s="8" customFormat="1" x14ac:dyDescent="0.25">
      <c r="A162" s="8" t="s">
        <v>222</v>
      </c>
      <c r="C162" s="8">
        <f>C161/$R$161</f>
        <v>3.8942384304307812E-2</v>
      </c>
      <c r="D162" s="8">
        <f t="shared" ref="D162:N162" si="66">D161/$R$161</f>
        <v>1.2752758110904299E-2</v>
      </c>
      <c r="E162" s="8">
        <f t="shared" si="66"/>
        <v>1.3093761957968127E-2</v>
      </c>
      <c r="F162" s="8">
        <f t="shared" si="66"/>
        <v>8.070254250848255E-2</v>
      </c>
      <c r="G162" s="8">
        <f t="shared" si="66"/>
        <v>3.2135157349423626</v>
      </c>
      <c r="H162" s="8">
        <f t="shared" si="66"/>
        <v>2.2655920963557518E-2</v>
      </c>
      <c r="I162" s="8">
        <f t="shared" si="66"/>
        <v>2.4545853636521531E-3</v>
      </c>
      <c r="J162" s="8">
        <f t="shared" si="66"/>
        <v>3.6233236279193171</v>
      </c>
      <c r="K162" s="8">
        <f t="shared" si="66"/>
        <v>0</v>
      </c>
      <c r="L162" s="8">
        <f t="shared" si="66"/>
        <v>1.1260073823144473E-3</v>
      </c>
      <c r="M162" s="8">
        <f t="shared" si="66"/>
        <v>0</v>
      </c>
      <c r="N162" s="8">
        <f t="shared" si="66"/>
        <v>6.1850562152714623E-2</v>
      </c>
      <c r="P162" s="8">
        <f t="shared" si="55"/>
        <v>7.0704178856055808</v>
      </c>
    </row>
    <row r="164" spans="1:18" x14ac:dyDescent="0.25">
      <c r="A164" t="s">
        <v>91</v>
      </c>
    </row>
    <row r="165" spans="1:18" x14ac:dyDescent="0.25">
      <c r="C165">
        <v>2.8120429999999998E-2</v>
      </c>
      <c r="D165">
        <v>7.0387460000000002E-3</v>
      </c>
      <c r="E165">
        <v>8.3599350000000006E-3</v>
      </c>
      <c r="F165">
        <v>2.3999679999999999E-2</v>
      </c>
      <c r="G165">
        <v>1.9694419999999999</v>
      </c>
      <c r="H165">
        <v>0</v>
      </c>
      <c r="I165">
        <v>0</v>
      </c>
      <c r="J165">
        <v>2.3062960000000001</v>
      </c>
      <c r="K165">
        <v>1.8619449999999999E-4</v>
      </c>
      <c r="L165">
        <v>9.4316639999999998E-4</v>
      </c>
      <c r="M165">
        <v>0</v>
      </c>
      <c r="N165">
        <v>1.3873409999999999E-2</v>
      </c>
      <c r="R165">
        <v>0.60998658333333333</v>
      </c>
    </row>
    <row r="166" spans="1:18" s="8" customFormat="1" x14ac:dyDescent="0.25">
      <c r="A166" s="8" t="s">
        <v>230</v>
      </c>
      <c r="C166" s="8">
        <f>C165/$R$165</f>
        <v>4.6100079523607007E-2</v>
      </c>
      <c r="D166" s="8">
        <f t="shared" ref="D166:N166" si="67">D165/$R$165</f>
        <v>1.1539181667793514E-2</v>
      </c>
      <c r="E166" s="8">
        <f t="shared" si="67"/>
        <v>1.3705112913002596E-2</v>
      </c>
      <c r="F166" s="8">
        <f t="shared" si="67"/>
        <v>3.9344603071187763E-2</v>
      </c>
      <c r="G166" s="8">
        <f t="shared" si="67"/>
        <v>3.2286644555979986</v>
      </c>
      <c r="H166" s="8">
        <f t="shared" si="67"/>
        <v>0</v>
      </c>
      <c r="I166" s="8">
        <f t="shared" si="67"/>
        <v>0</v>
      </c>
      <c r="J166" s="8">
        <f t="shared" si="67"/>
        <v>3.7808962738114871</v>
      </c>
      <c r="K166" s="8">
        <f t="shared" si="67"/>
        <v>3.0524359893708045E-4</v>
      </c>
      <c r="L166" s="8">
        <f t="shared" si="67"/>
        <v>1.5462084343658379E-3</v>
      </c>
      <c r="M166" s="8">
        <f t="shared" si="67"/>
        <v>0</v>
      </c>
      <c r="N166" s="8">
        <f t="shared" si="67"/>
        <v>2.2743795321181242E-2</v>
      </c>
      <c r="P166" s="8">
        <f t="shared" si="55"/>
        <v>7.1448449539395611</v>
      </c>
    </row>
    <row r="167" spans="1:18" x14ac:dyDescent="0.25">
      <c r="C167">
        <v>2.2079950000000001E-2</v>
      </c>
      <c r="D167">
        <v>3.6550559999999998E-3</v>
      </c>
      <c r="E167">
        <v>6.6422670000000003E-3</v>
      </c>
      <c r="F167">
        <v>2.6244340000000001E-2</v>
      </c>
      <c r="G167">
        <v>2.0373250000000001</v>
      </c>
      <c r="H167">
        <v>5.2331990000000004E-4</v>
      </c>
      <c r="I167">
        <v>2.5571890000000001E-3</v>
      </c>
      <c r="J167">
        <v>2.1294689999999998</v>
      </c>
      <c r="K167">
        <v>2.4696260000000003E-4</v>
      </c>
      <c r="L167">
        <v>6.9016689999999996E-4</v>
      </c>
      <c r="M167">
        <v>0</v>
      </c>
      <c r="N167">
        <v>1.6620780000000002E-2</v>
      </c>
      <c r="R167">
        <v>0.60981441666666669</v>
      </c>
    </row>
    <row r="168" spans="1:18" s="8" customFormat="1" x14ac:dyDescent="0.25">
      <c r="A168" s="8" t="s">
        <v>219</v>
      </c>
      <c r="C168" s="8">
        <f>C167/$R$167</f>
        <v>3.6207654979185606E-2</v>
      </c>
      <c r="D168" s="8">
        <f t="shared" ref="D168:N168" si="68">D167/$R$167</f>
        <v>5.9937185807758721E-3</v>
      </c>
      <c r="E168" s="8">
        <f t="shared" si="68"/>
        <v>1.0892276106405597E-2</v>
      </c>
      <c r="F168" s="8">
        <f t="shared" si="68"/>
        <v>4.3036601435983327E-2</v>
      </c>
      <c r="G168" s="8">
        <f t="shared" si="68"/>
        <v>3.3408934658126181</v>
      </c>
      <c r="H168" s="8">
        <f t="shared" si="68"/>
        <v>8.5816255847236589E-4</v>
      </c>
      <c r="I168" s="8">
        <f t="shared" si="68"/>
        <v>4.1933888903085675E-3</v>
      </c>
      <c r="J168" s="8">
        <f t="shared" si="68"/>
        <v>3.49199517394158</v>
      </c>
      <c r="K168" s="8">
        <f t="shared" si="68"/>
        <v>4.049799303695264E-4</v>
      </c>
      <c r="L168" s="8">
        <f t="shared" si="68"/>
        <v>1.1317654701778804E-3</v>
      </c>
      <c r="M168" s="8">
        <f t="shared" si="68"/>
        <v>0</v>
      </c>
      <c r="N168" s="8">
        <f t="shared" si="68"/>
        <v>2.7255472395768497E-2</v>
      </c>
      <c r="P168" s="8">
        <f t="shared" si="55"/>
        <v>6.9628626601016457</v>
      </c>
    </row>
    <row r="169" spans="1:18" x14ac:dyDescent="0.25">
      <c r="C169">
        <v>2.888667E-2</v>
      </c>
      <c r="D169">
        <v>5.9657759999999999E-3</v>
      </c>
      <c r="E169">
        <v>2.4132229999999999E-3</v>
      </c>
      <c r="F169">
        <v>2.347194E-2</v>
      </c>
      <c r="G169">
        <v>1.9995289999999999</v>
      </c>
      <c r="H169">
        <v>4.1874110000000003E-3</v>
      </c>
      <c r="I169">
        <v>2.1170109999999998E-3</v>
      </c>
      <c r="J169">
        <v>2.2140680000000001</v>
      </c>
      <c r="K169">
        <v>0</v>
      </c>
      <c r="L169">
        <v>1.2813309999999999E-3</v>
      </c>
      <c r="M169">
        <v>0</v>
      </c>
      <c r="N169">
        <v>2.1215999999999999E-2</v>
      </c>
      <c r="R169">
        <v>0.60960424999999996</v>
      </c>
    </row>
    <row r="170" spans="1:18" s="8" customFormat="1" x14ac:dyDescent="0.25">
      <c r="A170" s="8" t="s">
        <v>222</v>
      </c>
      <c r="C170" s="8">
        <f>C169/$R$169</f>
        <v>4.738593932046898E-2</v>
      </c>
      <c r="D170" s="8">
        <f t="shared" ref="D170:N170" si="69">D169/$R$169</f>
        <v>9.7863097247107445E-3</v>
      </c>
      <c r="E170" s="8">
        <f t="shared" si="69"/>
        <v>3.9586715479755924E-3</v>
      </c>
      <c r="F170" s="8">
        <f t="shared" si="69"/>
        <v>3.8503570144072984E-2</v>
      </c>
      <c r="G170" s="8">
        <f t="shared" si="69"/>
        <v>3.2800443894543059</v>
      </c>
      <c r="H170" s="8">
        <f t="shared" si="69"/>
        <v>6.8690646431680893E-3</v>
      </c>
      <c r="I170" s="8">
        <f t="shared" si="69"/>
        <v>3.4727628621355577E-3</v>
      </c>
      <c r="J170" s="8">
        <f t="shared" si="69"/>
        <v>3.6319759909810343</v>
      </c>
      <c r="K170" s="8">
        <f t="shared" si="69"/>
        <v>0</v>
      </c>
      <c r="L170" s="8">
        <f t="shared" si="69"/>
        <v>2.1019062777203408E-3</v>
      </c>
      <c r="M170" s="8">
        <f t="shared" si="69"/>
        <v>0</v>
      </c>
      <c r="N170" s="8">
        <f t="shared" si="69"/>
        <v>3.4802906967922223E-2</v>
      </c>
      <c r="P170" s="8">
        <f t="shared" si="55"/>
        <v>7.0589015119235148</v>
      </c>
    </row>
    <row r="171" spans="1:18" x14ac:dyDescent="0.25">
      <c r="C171">
        <v>3.3023789999999997E-2</v>
      </c>
      <c r="D171">
        <v>1.2918839999999999E-2</v>
      </c>
      <c r="E171">
        <v>6.8265269999999998E-3</v>
      </c>
      <c r="F171">
        <v>3.8261009999999998E-2</v>
      </c>
      <c r="G171">
        <v>2.016705</v>
      </c>
      <c r="H171">
        <v>1.732104E-4</v>
      </c>
      <c r="I171">
        <v>1.510562E-3</v>
      </c>
      <c r="J171">
        <v>2.1186739999999999</v>
      </c>
      <c r="K171">
        <v>7.622811E-4</v>
      </c>
      <c r="L171">
        <v>7.3725660000000003E-4</v>
      </c>
      <c r="M171">
        <v>0</v>
      </c>
      <c r="N171">
        <v>1.9315309999999999E-2</v>
      </c>
      <c r="R171">
        <v>0.60812358333333327</v>
      </c>
    </row>
    <row r="172" spans="1:18" s="8" customFormat="1" x14ac:dyDescent="0.25">
      <c r="A172" s="8" t="s">
        <v>217</v>
      </c>
      <c r="C172" s="8">
        <f>C171/$R$171</f>
        <v>5.4304406053429656E-2</v>
      </c>
      <c r="D172" s="8">
        <f t="shared" ref="D172:N172" si="70">D171/$R$171</f>
        <v>2.1243774051957369E-2</v>
      </c>
      <c r="E172" s="8">
        <f t="shared" si="70"/>
        <v>1.1225558730318386E-2</v>
      </c>
      <c r="F172" s="8">
        <f t="shared" si="70"/>
        <v>6.2916504224812861E-2</v>
      </c>
      <c r="G172" s="8">
        <f t="shared" si="70"/>
        <v>3.3162749402773533</v>
      </c>
      <c r="H172" s="8">
        <f t="shared" si="70"/>
        <v>2.8482763166423278E-4</v>
      </c>
      <c r="I172" s="8">
        <f t="shared" si="70"/>
        <v>2.4839720763994932E-3</v>
      </c>
      <c r="J172" s="8">
        <f t="shared" si="70"/>
        <v>3.4839530287360727</v>
      </c>
      <c r="K172" s="8">
        <f t="shared" si="70"/>
        <v>1.2534970208221111E-3</v>
      </c>
      <c r="L172" s="8">
        <f t="shared" si="70"/>
        <v>1.2123466680223855E-3</v>
      </c>
      <c r="M172" s="8">
        <f t="shared" si="70"/>
        <v>0</v>
      </c>
      <c r="N172" s="8">
        <f t="shared" si="70"/>
        <v>3.1762145934426979E-2</v>
      </c>
      <c r="P172" s="8">
        <f t="shared" si="55"/>
        <v>6.9869150014052792</v>
      </c>
    </row>
    <row r="174" spans="1:18" x14ac:dyDescent="0.25">
      <c r="A174" t="s">
        <v>92</v>
      </c>
    </row>
    <row r="175" spans="1:18" x14ac:dyDescent="0.25">
      <c r="C175">
        <v>1.4886450000000001E-2</v>
      </c>
      <c r="D175">
        <v>5.0185619999999998E-3</v>
      </c>
      <c r="E175">
        <v>6.6271280000000004E-3</v>
      </c>
      <c r="F175">
        <v>1.599884E-2</v>
      </c>
      <c r="G175">
        <v>1.9835210000000001</v>
      </c>
      <c r="H175">
        <v>7.0358210000000005E-4</v>
      </c>
      <c r="I175">
        <v>1.380814E-4</v>
      </c>
      <c r="J175">
        <v>2.182029</v>
      </c>
      <c r="K175">
        <v>0</v>
      </c>
      <c r="L175">
        <v>1.365488E-3</v>
      </c>
      <c r="M175">
        <v>0</v>
      </c>
      <c r="N175">
        <v>3.5468510000000002E-2</v>
      </c>
      <c r="R175">
        <v>0.60285</v>
      </c>
    </row>
    <row r="176" spans="1:18" s="8" customFormat="1" x14ac:dyDescent="0.25">
      <c r="A176" s="8" t="s">
        <v>230</v>
      </c>
      <c r="C176" s="8">
        <f>C175/$R$175</f>
        <v>2.4693456083602888E-2</v>
      </c>
      <c r="D176" s="8">
        <f t="shared" ref="D176:N176" si="71">D175/$R$175</f>
        <v>8.3247275441652151E-3</v>
      </c>
      <c r="E176" s="8">
        <f t="shared" si="71"/>
        <v>1.0992996599485777E-2</v>
      </c>
      <c r="F176" s="8">
        <f t="shared" si="71"/>
        <v>2.6538674628846314E-2</v>
      </c>
      <c r="G176" s="8">
        <f t="shared" si="71"/>
        <v>3.2902396947831138</v>
      </c>
      <c r="H176" s="8">
        <f t="shared" si="71"/>
        <v>1.167093140913992E-3</v>
      </c>
      <c r="I176" s="8">
        <f t="shared" si="71"/>
        <v>2.2904769013850875E-4</v>
      </c>
      <c r="J176" s="8">
        <f t="shared" si="71"/>
        <v>3.6195222692211995</v>
      </c>
      <c r="K176" s="8">
        <f t="shared" si="71"/>
        <v>0</v>
      </c>
      <c r="L176" s="8">
        <f t="shared" si="71"/>
        <v>2.2650543252882142E-3</v>
      </c>
      <c r="M176" s="8">
        <f t="shared" si="71"/>
        <v>0</v>
      </c>
      <c r="N176" s="8">
        <f t="shared" si="71"/>
        <v>5.8834718420834375E-2</v>
      </c>
      <c r="P176" s="8">
        <f t="shared" si="55"/>
        <v>7.0428077324375877</v>
      </c>
    </row>
    <row r="177" spans="1:18" x14ac:dyDescent="0.25">
      <c r="C177">
        <v>1.8157759999999998E-2</v>
      </c>
      <c r="D177">
        <v>9.2416070000000006E-3</v>
      </c>
      <c r="E177">
        <v>7.4823880000000004E-3</v>
      </c>
      <c r="F177">
        <v>2.4076940000000002E-2</v>
      </c>
      <c r="G177">
        <v>1.8577159999999999</v>
      </c>
      <c r="H177">
        <v>5.1620650000000002E-4</v>
      </c>
      <c r="I177">
        <v>0</v>
      </c>
      <c r="J177">
        <v>2.5859190000000001</v>
      </c>
      <c r="K177">
        <v>5.1171829999999998E-4</v>
      </c>
      <c r="L177">
        <v>2.789705E-3</v>
      </c>
      <c r="M177">
        <v>0</v>
      </c>
      <c r="N177">
        <v>3.4408370000000001E-2</v>
      </c>
      <c r="R177">
        <v>0.61217908333333326</v>
      </c>
    </row>
    <row r="178" spans="1:18" s="8" customFormat="1" x14ac:dyDescent="0.25">
      <c r="A178" s="8" t="s">
        <v>219</v>
      </c>
      <c r="C178" s="8">
        <f>C177/$R$177</f>
        <v>2.9660863127061541E-2</v>
      </c>
      <c r="D178" s="8">
        <f t="shared" ref="D178:N178" si="72">D177/$R$177</f>
        <v>1.5096247571346567E-2</v>
      </c>
      <c r="E178" s="8">
        <f t="shared" si="72"/>
        <v>1.2222547623251314E-2</v>
      </c>
      <c r="F178" s="8">
        <f t="shared" si="72"/>
        <v>3.9329896521292998E-2</v>
      </c>
      <c r="G178" s="8">
        <f t="shared" si="72"/>
        <v>3.0345956772725411</v>
      </c>
      <c r="H178" s="8">
        <f t="shared" si="72"/>
        <v>8.4322792799329299E-4</v>
      </c>
      <c r="I178" s="8">
        <f t="shared" si="72"/>
        <v>0</v>
      </c>
      <c r="J178" s="8">
        <f t="shared" si="72"/>
        <v>4.2241217813578249</v>
      </c>
      <c r="K178" s="8">
        <f t="shared" si="72"/>
        <v>8.3589641320915226E-4</v>
      </c>
      <c r="L178" s="8">
        <f t="shared" si="72"/>
        <v>4.5570080323717914E-3</v>
      </c>
      <c r="M178" s="8">
        <f t="shared" si="72"/>
        <v>0</v>
      </c>
      <c r="N178" s="8">
        <f t="shared" si="72"/>
        <v>5.6206379696355196E-2</v>
      </c>
      <c r="P178" s="8">
        <f t="shared" si="55"/>
        <v>7.4174695255432459</v>
      </c>
    </row>
    <row r="179" spans="1:18" x14ac:dyDescent="0.25">
      <c r="C179">
        <v>3.0221789999999998E-2</v>
      </c>
      <c r="D179">
        <v>1.312989E-2</v>
      </c>
      <c r="E179">
        <v>6.3086419999999997E-3</v>
      </c>
      <c r="F179">
        <v>2.0169070000000001E-2</v>
      </c>
      <c r="G179">
        <v>2.0022160000000002</v>
      </c>
      <c r="H179">
        <v>3.2184119999999999E-3</v>
      </c>
      <c r="I179">
        <v>1.5523430000000001E-3</v>
      </c>
      <c r="J179">
        <v>2.1081590000000001</v>
      </c>
      <c r="K179">
        <v>1.9161930000000001E-3</v>
      </c>
      <c r="L179">
        <v>7.061646E-4</v>
      </c>
      <c r="M179">
        <v>0</v>
      </c>
      <c r="N179">
        <v>2.3140049999999999E-2</v>
      </c>
      <c r="R179">
        <v>0.60241141666666664</v>
      </c>
    </row>
    <row r="180" spans="1:18" s="8" customFormat="1" x14ac:dyDescent="0.25">
      <c r="A180" s="8" t="s">
        <v>222</v>
      </c>
      <c r="C180" s="8">
        <f>C179/$R$179</f>
        <v>5.0168023320717833E-2</v>
      </c>
      <c r="D180" s="8">
        <f t="shared" ref="D180:N180" si="73">D179/$R$179</f>
        <v>2.1795553066792532E-2</v>
      </c>
      <c r="E180" s="8">
        <f t="shared" si="73"/>
        <v>1.0472314809217455E-2</v>
      </c>
      <c r="F180" s="8">
        <f t="shared" si="73"/>
        <v>3.3480557376554816E-2</v>
      </c>
      <c r="G180" s="8">
        <f t="shared" si="73"/>
        <v>3.3236687496377413</v>
      </c>
      <c r="H180" s="8">
        <f t="shared" si="73"/>
        <v>5.3425481505787091E-3</v>
      </c>
      <c r="I180" s="8">
        <f t="shared" si="73"/>
        <v>2.5768817739039644E-3</v>
      </c>
      <c r="J180" s="8">
        <f t="shared" si="73"/>
        <v>3.4995336105432933</v>
      </c>
      <c r="K180" s="8">
        <f t="shared" si="73"/>
        <v>3.1808709911291247E-3</v>
      </c>
      <c r="L180" s="8">
        <f t="shared" si="73"/>
        <v>1.1722297759684446E-3</v>
      </c>
      <c r="M180" s="8">
        <f t="shared" si="73"/>
        <v>0</v>
      </c>
      <c r="N180" s="8">
        <f t="shared" si="73"/>
        <v>3.8412369619489004E-2</v>
      </c>
      <c r="P180" s="8">
        <f t="shared" si="55"/>
        <v>6.9898037090653871</v>
      </c>
    </row>
    <row r="182" spans="1:18" x14ac:dyDescent="0.25">
      <c r="A182" t="s">
        <v>93</v>
      </c>
    </row>
    <row r="183" spans="1:18" x14ac:dyDescent="0.25">
      <c r="C183">
        <v>2.275566E-2</v>
      </c>
      <c r="D183">
        <v>1.389801E-3</v>
      </c>
      <c r="E183">
        <v>5.8997620000000002E-3</v>
      </c>
      <c r="F183">
        <v>2.3214760000000001E-2</v>
      </c>
      <c r="G183">
        <v>2.0026190000000001</v>
      </c>
      <c r="H183">
        <v>2.304796E-3</v>
      </c>
      <c r="I183">
        <v>0</v>
      </c>
      <c r="J183">
        <v>2.2025130000000002</v>
      </c>
      <c r="K183">
        <v>0</v>
      </c>
      <c r="L183">
        <v>0</v>
      </c>
      <c r="M183">
        <v>0</v>
      </c>
      <c r="N183">
        <v>2.1916370000000001E-2</v>
      </c>
      <c r="R183">
        <v>0.60825041666666668</v>
      </c>
    </row>
    <row r="184" spans="1:18" s="8" customFormat="1" x14ac:dyDescent="0.25">
      <c r="A184" s="8" t="s">
        <v>230</v>
      </c>
      <c r="C184" s="8">
        <f>C183/$R$183</f>
        <v>3.7411663644565253E-2</v>
      </c>
      <c r="D184" s="8">
        <f t="shared" ref="D184:N184" si="74">D183/$R$183</f>
        <v>2.2849158207180293E-3</v>
      </c>
      <c r="E184" s="8">
        <f t="shared" si="74"/>
        <v>9.6995609675565378E-3</v>
      </c>
      <c r="F184" s="8">
        <f t="shared" si="74"/>
        <v>3.8166451454684579E-2</v>
      </c>
      <c r="G184" s="8">
        <f t="shared" si="74"/>
        <v>3.2924252004211536</v>
      </c>
      <c r="H184" s="8">
        <f t="shared" si="74"/>
        <v>3.789222229605268E-3</v>
      </c>
      <c r="I184" s="8">
        <f t="shared" si="74"/>
        <v>0</v>
      </c>
      <c r="J184" s="8">
        <f t="shared" si="74"/>
        <v>3.6210628708981569</v>
      </c>
      <c r="K184" s="8">
        <f t="shared" si="74"/>
        <v>0</v>
      </c>
      <c r="L184" s="8">
        <f t="shared" si="74"/>
        <v>0</v>
      </c>
      <c r="M184" s="8">
        <f t="shared" si="74"/>
        <v>0</v>
      </c>
      <c r="N184" s="8">
        <f t="shared" si="74"/>
        <v>3.6031820775571467E-2</v>
      </c>
      <c r="P184" s="8">
        <f t="shared" si="55"/>
        <v>7.0408717062120116</v>
      </c>
    </row>
    <row r="185" spans="1:18" x14ac:dyDescent="0.25">
      <c r="C185">
        <v>3.2094570000000003E-2</v>
      </c>
      <c r="D185">
        <v>3.2482470000000001E-3</v>
      </c>
      <c r="E185">
        <v>6.371565E-3</v>
      </c>
      <c r="F185">
        <v>2.504613E-2</v>
      </c>
      <c r="G185">
        <v>1.9334549999999999</v>
      </c>
      <c r="H185">
        <v>1.340974E-3</v>
      </c>
      <c r="I185">
        <v>0</v>
      </c>
      <c r="J185">
        <v>2.2391200000000002</v>
      </c>
      <c r="K185">
        <v>0</v>
      </c>
      <c r="L185">
        <v>0</v>
      </c>
      <c r="M185">
        <v>0</v>
      </c>
      <c r="N185">
        <v>3.1846869999999999E-2</v>
      </c>
      <c r="R185">
        <v>0.59844758333333337</v>
      </c>
    </row>
    <row r="186" spans="1:18" s="8" customFormat="1" x14ac:dyDescent="0.25">
      <c r="A186" s="8" t="s">
        <v>219</v>
      </c>
      <c r="C186" s="8">
        <f>C185/$R$185</f>
        <v>5.3629709424565311E-2</v>
      </c>
      <c r="D186" s="8">
        <f t="shared" ref="D186:N186" si="75">D185/$R$185</f>
        <v>5.4277886492704527E-3</v>
      </c>
      <c r="E186" s="8">
        <f t="shared" si="75"/>
        <v>1.0646822173649014E-2</v>
      </c>
      <c r="F186" s="8">
        <f t="shared" si="75"/>
        <v>4.1851835812409637E-2</v>
      </c>
      <c r="G186" s="8">
        <f t="shared" si="75"/>
        <v>3.2307842054114735</v>
      </c>
      <c r="H186" s="8">
        <f t="shared" si="75"/>
        <v>2.2407543072207243E-3</v>
      </c>
      <c r="I186" s="8">
        <f t="shared" si="75"/>
        <v>0</v>
      </c>
      <c r="J186" s="8">
        <f t="shared" si="75"/>
        <v>3.741547400907153</v>
      </c>
      <c r="K186" s="8">
        <f t="shared" si="75"/>
        <v>0</v>
      </c>
      <c r="L186" s="8">
        <f t="shared" si="75"/>
        <v>0</v>
      </c>
      <c r="M186" s="8">
        <f t="shared" si="75"/>
        <v>0</v>
      </c>
      <c r="N186" s="8">
        <f t="shared" si="75"/>
        <v>5.3215805171463772E-2</v>
      </c>
      <c r="P186" s="8">
        <f t="shared" si="55"/>
        <v>7.1393443218572052</v>
      </c>
    </row>
    <row r="188" spans="1:18" x14ac:dyDescent="0.25">
      <c r="A188" t="s">
        <v>94</v>
      </c>
    </row>
    <row r="189" spans="1:18" x14ac:dyDescent="0.25">
      <c r="C189">
        <v>1.9517349999999999E-2</v>
      </c>
      <c r="D189">
        <v>9.7086689999999996E-3</v>
      </c>
      <c r="E189">
        <v>6.34981E-3</v>
      </c>
      <c r="F189">
        <v>2.9662339999999999E-2</v>
      </c>
      <c r="G189">
        <v>2.0093489999999998</v>
      </c>
      <c r="H189">
        <v>1.1644540000000001E-3</v>
      </c>
      <c r="I189">
        <v>6.1247039999999997E-4</v>
      </c>
      <c r="J189">
        <v>2.1338180000000002</v>
      </c>
      <c r="K189">
        <v>1.815241E-3</v>
      </c>
      <c r="L189">
        <v>3.4340199999999999E-3</v>
      </c>
      <c r="M189">
        <v>0</v>
      </c>
      <c r="N189">
        <v>1.7471770000000001E-2</v>
      </c>
      <c r="R189">
        <v>0.60591525000000002</v>
      </c>
    </row>
    <row r="190" spans="1:18" s="8" customFormat="1" x14ac:dyDescent="0.25">
      <c r="A190" s="8" t="s">
        <v>230</v>
      </c>
      <c r="C190" s="8">
        <f>C189/$R$189</f>
        <v>3.2211352990372824E-2</v>
      </c>
      <c r="D190" s="8">
        <f t="shared" ref="D190:N190" si="76">D189/$R$189</f>
        <v>1.6023146801470996E-2</v>
      </c>
      <c r="E190" s="8">
        <f t="shared" si="76"/>
        <v>1.0479699925030769E-2</v>
      </c>
      <c r="F190" s="8">
        <f t="shared" si="76"/>
        <v>4.8954602149393005E-2</v>
      </c>
      <c r="G190" s="8">
        <f t="shared" si="76"/>
        <v>3.3162212042030625</v>
      </c>
      <c r="H190" s="8">
        <f t="shared" si="76"/>
        <v>1.9218100221111783E-3</v>
      </c>
      <c r="I190" s="8">
        <f t="shared" si="76"/>
        <v>1.0108185922041077E-3</v>
      </c>
      <c r="J190" s="8">
        <f t="shared" si="76"/>
        <v>3.5216443223701668</v>
      </c>
      <c r="K190" s="8">
        <f t="shared" si="76"/>
        <v>2.9958661710527998E-3</v>
      </c>
      <c r="L190" s="8">
        <f t="shared" si="76"/>
        <v>5.6674922771790277E-3</v>
      </c>
      <c r="M190" s="8">
        <f t="shared" si="76"/>
        <v>0</v>
      </c>
      <c r="N190" s="8">
        <f t="shared" si="76"/>
        <v>2.8835336294968646E-2</v>
      </c>
      <c r="P190" s="8">
        <f t="shared" si="55"/>
        <v>6.9859656517970121</v>
      </c>
    </row>
    <row r="191" spans="1:18" x14ac:dyDescent="0.25">
      <c r="C191">
        <v>3.006023E-2</v>
      </c>
      <c r="D191">
        <v>8.7588300000000004E-3</v>
      </c>
      <c r="E191">
        <v>5.375103E-3</v>
      </c>
      <c r="F191">
        <v>2.488655E-2</v>
      </c>
      <c r="G191">
        <v>1.8967689999999999</v>
      </c>
      <c r="H191">
        <v>4.2717839999999998E-3</v>
      </c>
      <c r="I191">
        <v>0</v>
      </c>
      <c r="J191">
        <v>2.525792</v>
      </c>
      <c r="K191">
        <v>9.160336E-4</v>
      </c>
      <c r="L191">
        <v>0</v>
      </c>
      <c r="M191">
        <v>0</v>
      </c>
      <c r="N191">
        <v>3.001295E-2</v>
      </c>
      <c r="R191">
        <v>0.61589433333333332</v>
      </c>
    </row>
    <row r="192" spans="1:18" s="8" customFormat="1" x14ac:dyDescent="0.25">
      <c r="A192" s="8" t="s">
        <v>219</v>
      </c>
      <c r="C192" s="8">
        <f>C191/$R$191</f>
        <v>4.8807446948421346E-2</v>
      </c>
      <c r="D192" s="8">
        <f t="shared" ref="D192:N192" si="77">D191/$R$191</f>
        <v>1.4221319349693643E-2</v>
      </c>
      <c r="E192" s="8">
        <f t="shared" si="77"/>
        <v>8.7273136138612522E-3</v>
      </c>
      <c r="F192" s="8">
        <f t="shared" si="77"/>
        <v>4.0407174823819891E-2</v>
      </c>
      <c r="G192" s="8">
        <f t="shared" si="77"/>
        <v>3.0796987362009607</v>
      </c>
      <c r="H192" s="8">
        <f t="shared" si="77"/>
        <v>6.935904048475848E-3</v>
      </c>
      <c r="I192" s="8">
        <f t="shared" si="77"/>
        <v>0</v>
      </c>
      <c r="J192" s="8">
        <f t="shared" si="77"/>
        <v>4.1010151633153527</v>
      </c>
      <c r="K192" s="8">
        <f t="shared" si="77"/>
        <v>1.4873226630325656E-3</v>
      </c>
      <c r="L192" s="8">
        <f t="shared" si="77"/>
        <v>0</v>
      </c>
      <c r="M192" s="8">
        <f t="shared" si="77"/>
        <v>0</v>
      </c>
      <c r="N192" s="8">
        <f t="shared" si="77"/>
        <v>4.8730680533403188E-2</v>
      </c>
      <c r="P192" s="8">
        <f t="shared" si="55"/>
        <v>7.3500310614970212</v>
      </c>
    </row>
    <row r="194" spans="1:18" x14ac:dyDescent="0.25">
      <c r="A194" t="s">
        <v>95</v>
      </c>
    </row>
    <row r="195" spans="1:18" x14ac:dyDescent="0.25">
      <c r="C195">
        <v>2.3150770000000001E-2</v>
      </c>
      <c r="D195">
        <v>7.7797509999999997E-3</v>
      </c>
      <c r="E195">
        <v>5.1306640000000001E-3</v>
      </c>
      <c r="F195">
        <v>2.8768229999999999E-2</v>
      </c>
      <c r="G195">
        <v>1.9580010000000001</v>
      </c>
      <c r="H195">
        <v>1.5972930000000001E-3</v>
      </c>
      <c r="I195">
        <v>0</v>
      </c>
      <c r="J195">
        <v>2.3656419999999998</v>
      </c>
      <c r="K195">
        <v>1.3870359999999999E-3</v>
      </c>
      <c r="L195">
        <v>2.6968069999999999E-3</v>
      </c>
      <c r="M195">
        <v>0</v>
      </c>
      <c r="N195">
        <v>1.9534699999999999E-2</v>
      </c>
      <c r="R195">
        <v>0.6144120833333333</v>
      </c>
    </row>
    <row r="196" spans="1:18" s="8" customFormat="1" x14ac:dyDescent="0.25">
      <c r="A196" s="8" t="s">
        <v>230</v>
      </c>
      <c r="C196" s="8">
        <f>C195/$R$195</f>
        <v>3.7679548674240761E-2</v>
      </c>
      <c r="D196" s="8">
        <f t="shared" ref="D196:N196" si="78">D195/$R$195</f>
        <v>1.2662106119060972E-2</v>
      </c>
      <c r="E196" s="8">
        <f t="shared" si="78"/>
        <v>8.350525875345606E-3</v>
      </c>
      <c r="F196" s="8">
        <f t="shared" si="78"/>
        <v>4.682237016551731E-2</v>
      </c>
      <c r="G196" s="8">
        <f t="shared" si="78"/>
        <v>3.1867879117503253</v>
      </c>
      <c r="H196" s="8">
        <f t="shared" si="78"/>
        <v>2.5997096140009186E-3</v>
      </c>
      <c r="I196" s="8">
        <f t="shared" si="78"/>
        <v>0</v>
      </c>
      <c r="J196" s="8">
        <f t="shared" si="78"/>
        <v>3.8502530535627213</v>
      </c>
      <c r="K196" s="8">
        <f t="shared" si="78"/>
        <v>2.2575011749036509E-3</v>
      </c>
      <c r="L196" s="8">
        <f t="shared" si="78"/>
        <v>4.3892479870662263E-3</v>
      </c>
      <c r="M196" s="8">
        <f t="shared" si="78"/>
        <v>0</v>
      </c>
      <c r="N196" s="8">
        <f t="shared" si="78"/>
        <v>3.1794133823051712E-2</v>
      </c>
      <c r="P196" s="8">
        <f t="shared" ref="P196:P200" si="79">SUM(C196:N196)</f>
        <v>7.1835961087462339</v>
      </c>
    </row>
    <row r="197" spans="1:18" x14ac:dyDescent="0.25">
      <c r="C197">
        <v>1.8202409999999999E-2</v>
      </c>
      <c r="D197">
        <v>1.035815E-2</v>
      </c>
      <c r="E197">
        <v>4.9178219999999996E-3</v>
      </c>
      <c r="F197">
        <v>2.614238E-2</v>
      </c>
      <c r="G197">
        <v>1.94747</v>
      </c>
      <c r="H197">
        <v>7.002035E-4</v>
      </c>
      <c r="I197">
        <v>0</v>
      </c>
      <c r="J197">
        <v>2.3722859999999999</v>
      </c>
      <c r="K197">
        <v>1.482977E-4</v>
      </c>
      <c r="L197">
        <v>0</v>
      </c>
      <c r="M197">
        <v>0</v>
      </c>
      <c r="N197">
        <v>1.7634730000000001E-2</v>
      </c>
      <c r="R197">
        <v>0.6113460833333334</v>
      </c>
    </row>
    <row r="198" spans="1:18" s="8" customFormat="1" x14ac:dyDescent="0.25">
      <c r="A198" s="8" t="s">
        <v>219</v>
      </c>
      <c r="C198" s="8">
        <f>C197/$R$197</f>
        <v>2.9774313594604689E-2</v>
      </c>
      <c r="D198" s="8">
        <f t="shared" ref="D198:N198" si="80">D197/$R$197</f>
        <v>1.6943185345234757E-2</v>
      </c>
      <c r="E198" s="8">
        <f t="shared" si="80"/>
        <v>8.0442520759858721E-3</v>
      </c>
      <c r="F198" s="8">
        <f t="shared" si="80"/>
        <v>4.2761998011764474E-2</v>
      </c>
      <c r="G198" s="8">
        <f t="shared" si="80"/>
        <v>3.1855442491452943</v>
      </c>
      <c r="H198" s="8">
        <f t="shared" si="80"/>
        <v>1.1453471594717285E-3</v>
      </c>
      <c r="I198" s="8">
        <f t="shared" si="80"/>
        <v>0</v>
      </c>
      <c r="J198" s="8">
        <f t="shared" si="80"/>
        <v>3.8804305199196358</v>
      </c>
      <c r="K198" s="8">
        <f t="shared" si="80"/>
        <v>2.4257569328229656E-4</v>
      </c>
      <c r="L198" s="8">
        <f t="shared" si="80"/>
        <v>0</v>
      </c>
      <c r="M198" s="8">
        <f t="shared" si="80"/>
        <v>0</v>
      </c>
      <c r="N198" s="8">
        <f t="shared" si="80"/>
        <v>2.8845739722167734E-2</v>
      </c>
      <c r="P198" s="8">
        <f t="shared" si="79"/>
        <v>7.1937321806674417</v>
      </c>
    </row>
    <row r="199" spans="1:18" x14ac:dyDescent="0.25">
      <c r="C199">
        <v>2.907353E-2</v>
      </c>
      <c r="D199">
        <v>1.9381059999999999E-2</v>
      </c>
      <c r="E199">
        <v>1.3616659999999999E-2</v>
      </c>
      <c r="F199">
        <v>3.3399030000000003E-2</v>
      </c>
      <c r="G199">
        <v>1.977538</v>
      </c>
      <c r="H199">
        <v>2.6279290000000002E-3</v>
      </c>
      <c r="I199">
        <v>3.407129E-4</v>
      </c>
      <c r="J199">
        <v>2.049744</v>
      </c>
      <c r="K199">
        <v>9.1409480000000001E-4</v>
      </c>
      <c r="L199">
        <v>2.306195E-3</v>
      </c>
      <c r="M199">
        <v>0</v>
      </c>
      <c r="N199">
        <v>2.0777810000000001E-2</v>
      </c>
      <c r="R199">
        <v>0.59546900000000003</v>
      </c>
    </row>
    <row r="200" spans="1:18" s="8" customFormat="1" x14ac:dyDescent="0.25">
      <c r="A200" s="8" t="s">
        <v>237</v>
      </c>
      <c r="C200" s="8">
        <f>C199/$R$199</f>
        <v>4.8824590364905641E-2</v>
      </c>
      <c r="D200" s="8">
        <f t="shared" ref="D200:N200" si="81">D199/$R$199</f>
        <v>3.2547554952482828E-2</v>
      </c>
      <c r="E200" s="8">
        <f t="shared" si="81"/>
        <v>2.2867118187512699E-2</v>
      </c>
      <c r="F200" s="8">
        <f t="shared" si="81"/>
        <v>5.6088612505436897E-2</v>
      </c>
      <c r="G200" s="8">
        <f t="shared" si="81"/>
        <v>3.3209755671579879</v>
      </c>
      <c r="H200" s="8">
        <f t="shared" si="81"/>
        <v>4.4132087480624515E-3</v>
      </c>
      <c r="I200" s="8">
        <f t="shared" si="81"/>
        <v>5.7217571359718131E-4</v>
      </c>
      <c r="J200" s="8">
        <f t="shared" si="81"/>
        <v>3.4422346083507285</v>
      </c>
      <c r="K200" s="8">
        <f t="shared" si="81"/>
        <v>1.5350837743022727E-3</v>
      </c>
      <c r="L200" s="8">
        <f t="shared" si="81"/>
        <v>3.8729052226060467E-3</v>
      </c>
      <c r="M200" s="8">
        <f t="shared" si="81"/>
        <v>0</v>
      </c>
      <c r="N200" s="8">
        <f t="shared" si="81"/>
        <v>3.4893185035660967E-2</v>
      </c>
      <c r="P200" s="8">
        <f t="shared" si="79"/>
        <v>6.9688246100132831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52</vt:i4>
      </vt:variant>
    </vt:vector>
  </HeadingPairs>
  <TitlesOfParts>
    <vt:vector size="66" baseType="lpstr">
      <vt:lpstr>NWA 7034 (In) compound %</vt:lpstr>
      <vt:lpstr>NWA 7034 (Epoxy) compound %</vt:lpstr>
      <vt:lpstr>NWA 8159 RAW data</vt:lpstr>
      <vt:lpstr>NWA8159 MATRIX</vt:lpstr>
      <vt:lpstr>NWA 8159 compound %</vt:lpstr>
      <vt:lpstr>Stoici for NWA 8159</vt:lpstr>
      <vt:lpstr>Stoiciometry data </vt:lpstr>
      <vt:lpstr>Raw data number of Ions</vt:lpstr>
      <vt:lpstr>Ion correction</vt:lpstr>
      <vt:lpstr>Stoici Worksheet</vt:lpstr>
      <vt:lpstr>Sheet3</vt:lpstr>
      <vt:lpstr>Triplot with calculated OH @ HI</vt:lpstr>
      <vt:lpstr>Triplot with inferred OH</vt:lpstr>
      <vt:lpstr>Table</vt:lpstr>
      <vt:lpstr>'Raw data number of Ions'!ROI_1</vt:lpstr>
      <vt:lpstr>'NWA 8159 compound %'!ROI_1_3_CS</vt:lpstr>
      <vt:lpstr>'NWA 8159 RAW data'!ROI_1_3_CS</vt:lpstr>
      <vt:lpstr>'Raw data number of Ions'!ROI_10</vt:lpstr>
      <vt:lpstr>'NWA 8159 compound %'!ROI_10_CS</vt:lpstr>
      <vt:lpstr>'NWA 8159 RAW data'!ROI_10_CS</vt:lpstr>
      <vt:lpstr>'Raw data number of Ions'!ROI_11</vt:lpstr>
      <vt:lpstr>'NWA 8159 compound %'!ROI_11_CS</vt:lpstr>
      <vt:lpstr>'NWA 8159 RAW data'!ROI_11_CS</vt:lpstr>
      <vt:lpstr>'Raw data number of Ions'!ROI_12</vt:lpstr>
      <vt:lpstr>'NWA 8159 compound %'!ROI_12_CS</vt:lpstr>
      <vt:lpstr>'NWA 8159 RAW data'!ROI_12_CS</vt:lpstr>
      <vt:lpstr>'Raw data number of Ions'!ROI_13</vt:lpstr>
      <vt:lpstr>'NWA 8159 compound %'!ROI_13_CS</vt:lpstr>
      <vt:lpstr>'NWA 8159 RAW data'!ROI_13_CS</vt:lpstr>
      <vt:lpstr>'Raw data number of Ions'!ROI_14</vt:lpstr>
      <vt:lpstr>'Raw data number of Ions'!ROI_15</vt:lpstr>
      <vt:lpstr>'Raw data number of Ions'!ROI_16</vt:lpstr>
      <vt:lpstr>'Raw data number of Ions'!ROI_2</vt:lpstr>
      <vt:lpstr>'NWA 8159 compound %'!ROI_2_CS</vt:lpstr>
      <vt:lpstr>'NWA 8159 RAW data'!ROI_2_CS</vt:lpstr>
      <vt:lpstr>'Raw data number of Ions'!ROI_3</vt:lpstr>
      <vt:lpstr>'NWA 8159 compound %'!ROI_3_CS</vt:lpstr>
      <vt:lpstr>'NWA 8159 RAW data'!ROI_3_CS</vt:lpstr>
      <vt:lpstr>'Raw data number of Ions'!ROI_4</vt:lpstr>
      <vt:lpstr>'NWA 8159 compound %'!ROI_4_CS</vt:lpstr>
      <vt:lpstr>'NWA 8159 RAW data'!ROI_4_CS</vt:lpstr>
      <vt:lpstr>'Raw data number of Ions'!ROI_5</vt:lpstr>
      <vt:lpstr>'NWA 8159 compound %'!ROI_5_CS</vt:lpstr>
      <vt:lpstr>'NWA 8159 RAW data'!ROI_5_CS</vt:lpstr>
      <vt:lpstr>'Raw data number of Ions'!ROI_6</vt:lpstr>
      <vt:lpstr>'NWA 8159 compound %'!ROI_6_CS</vt:lpstr>
      <vt:lpstr>'NWA 8159 RAW data'!ROI_6_CS</vt:lpstr>
      <vt:lpstr>'Raw data number of Ions'!ROI_7</vt:lpstr>
      <vt:lpstr>'NWA 8159 compound %'!ROI_7_CS</vt:lpstr>
      <vt:lpstr>'NWA 8159 RAW data'!ROI_7_CS</vt:lpstr>
      <vt:lpstr>'Raw data number of Ions'!ROI_8</vt:lpstr>
      <vt:lpstr>'NWA 8159 compound %'!ROI_8_CS</vt:lpstr>
      <vt:lpstr>'NWA 8159 RAW data'!ROI_8_CS</vt:lpstr>
      <vt:lpstr>'Raw data number of Ions'!ROI_9</vt:lpstr>
      <vt:lpstr>'NWA 8159 compound %'!ROI_9_CS</vt:lpstr>
      <vt:lpstr>'NWA 8159 RAW data'!ROI_9_CS</vt:lpstr>
      <vt:lpstr>'Raw data number of Ions'!std_run_10</vt:lpstr>
      <vt:lpstr>'Raw data number of Ions'!std_run_11</vt:lpstr>
      <vt:lpstr>'Raw data number of Ions'!std_run_12</vt:lpstr>
      <vt:lpstr>'Raw data number of Ions'!std_run_13</vt:lpstr>
      <vt:lpstr>'Raw data number of Ions'!std_run_14</vt:lpstr>
      <vt:lpstr>'Raw data number of Ions'!std_run_15</vt:lpstr>
      <vt:lpstr>'Raw data number of Ions'!std_run_16</vt:lpstr>
      <vt:lpstr>'Raw data number of Ions'!std_run_17</vt:lpstr>
      <vt:lpstr>'Raw data number of Ions'!std_run_8</vt:lpstr>
      <vt:lpstr>'Raw data number of Ions'!std_run_9</vt:lpstr>
    </vt:vector>
  </TitlesOfParts>
  <Company>University Of Glasgow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Aimee Smith</dc:creator>
  <cp:lastModifiedBy>Aimee Smith</cp:lastModifiedBy>
  <dcterms:created xsi:type="dcterms:W3CDTF">2017-08-01T09:35:05Z</dcterms:created>
  <dcterms:modified xsi:type="dcterms:W3CDTF">2018-02-01T15:53:31Z</dcterms:modified>
</cp:coreProperties>
</file>